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O" sheetId="1" r:id="rId1"/>
    <sheet name="T" sheetId="2" r:id="rId2"/>
    <sheet name="V" sheetId="3" r:id="rId3"/>
    <sheet name="S1" sheetId="4" r:id="rId4"/>
    <sheet name="S2" sheetId="5" r:id="rId5"/>
    <sheet name="G1" sheetId="6" r:id="rId6"/>
    <sheet name="G2" sheetId="7" r:id="rId7"/>
    <sheet name="G3" sheetId="8" r:id="rId8"/>
    <sheet name="Vysvětlivky" sheetId="9" r:id="rId9"/>
  </sheets>
  <definedNames/>
  <calcPr fullCalcOnLoad="1"/>
</workbook>
</file>

<file path=xl/comments2.xml><?xml version="1.0" encoding="utf-8"?>
<comments xmlns="http://schemas.openxmlformats.org/spreadsheetml/2006/main">
  <authors>
    <author>Marek Lutonsk?</author>
  </authors>
  <commentList>
    <comment ref="R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Celadon Group</t>
        </r>
      </text>
    </comment>
    <comment ref="H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Cellular Star</t>
        </r>
      </text>
    </comment>
    <comment ref="M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GSMobil</t>
        </r>
      </text>
    </comment>
    <comment ref="X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GSMobil</t>
        </r>
      </text>
    </comment>
    <comment ref="O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GSMobil</t>
        </r>
      </text>
    </comment>
    <comment ref="P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GSMobil</t>
        </r>
      </text>
    </comment>
    <comment ref="Q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GSMobil</t>
        </r>
      </text>
    </comment>
    <comment ref="Y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GSMobil</t>
        </r>
      </text>
    </comment>
    <comment ref="W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GSMobil</t>
        </r>
      </text>
    </comment>
    <comment ref="Z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GSMobil</t>
        </r>
      </text>
    </comment>
    <comment ref="AC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GSMobil</t>
        </r>
      </text>
    </comment>
    <comment ref="AA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GSMobil</t>
        </r>
      </text>
    </comment>
    <comment ref="N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Celadon Group</t>
        </r>
      </text>
    </comment>
    <comment ref="AG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Celadon Group</t>
        </r>
      </text>
    </comment>
    <comment ref="AE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Celadon Group</t>
        </r>
      </text>
    </comment>
    <comment ref="AF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Celadon Group</t>
        </r>
      </text>
    </comment>
    <comment ref="AH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Celadon Group</t>
        </r>
      </text>
    </comment>
    <comment ref="AI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Celadon Group</t>
        </r>
      </text>
    </comment>
    <comment ref="AJ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Celadon Group</t>
        </r>
      </text>
    </comment>
    <comment ref="AK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Celadon Group</t>
        </r>
      </text>
    </comment>
    <comment ref="AL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Celadon Group</t>
        </r>
      </text>
    </comment>
    <comment ref="AM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Celadon Group</t>
        </r>
      </text>
    </comment>
    <comment ref="AN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Celadon Group</t>
        </r>
      </text>
    </comment>
    <comment ref="I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Cellular Star</t>
        </r>
      </text>
    </comment>
    <comment ref="L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Cellular Star</t>
        </r>
      </text>
    </comment>
    <comment ref="BB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Cellular Star</t>
        </r>
      </text>
    </comment>
    <comment ref="K22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s nestandardní baterií o vyšší kapacitě</t>
        </r>
      </text>
    </comment>
    <comment ref="AY11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Cellular Star</t>
        </r>
      </text>
    </comment>
    <comment ref="G22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Měřen OT Max db</t>
        </r>
      </text>
    </comment>
    <comment ref="G7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OT Gum db</t>
        </r>
      </text>
    </comment>
  </commentList>
</comments>
</file>

<file path=xl/sharedStrings.xml><?xml version="1.0" encoding="utf-8"?>
<sst xmlns="http://schemas.openxmlformats.org/spreadsheetml/2006/main" count="2758" uniqueCount="284">
  <si>
    <t>cena</t>
  </si>
  <si>
    <t>Eurotel (běžná)</t>
  </si>
  <si>
    <t>Eurotel Go</t>
  </si>
  <si>
    <t>Oskar</t>
  </si>
  <si>
    <t>Paegas (běžná)</t>
  </si>
  <si>
    <t>Paegas Twist</t>
  </si>
  <si>
    <t>jiná cena</t>
  </si>
  <si>
    <t>Značka</t>
  </si>
  <si>
    <t>Model</t>
  </si>
  <si>
    <t>Alcatel</t>
  </si>
  <si>
    <t>OT 30x</t>
  </si>
  <si>
    <t>Cena</t>
  </si>
  <si>
    <t>Rozměry</t>
  </si>
  <si>
    <t>výška [mm]</t>
  </si>
  <si>
    <t>šířka [mm]</t>
  </si>
  <si>
    <t>tloušťka [mm]</t>
  </si>
  <si>
    <t>hmotnost [g]</t>
  </si>
  <si>
    <t>udávaná pohotovost [h]</t>
  </si>
  <si>
    <t>udávaná doba hovoru [min]</t>
  </si>
  <si>
    <t>doba nabíjení [h]</t>
  </si>
  <si>
    <t>Baterie Li-Ion</t>
  </si>
  <si>
    <t>Baterie Li-Pol</t>
  </si>
  <si>
    <t>ne</t>
  </si>
  <si>
    <t>test výdrže M90 [h]</t>
  </si>
  <si>
    <t>Bluetooth</t>
  </si>
  <si>
    <t>Budík</t>
  </si>
  <si>
    <t>Datové přenosy</t>
  </si>
  <si>
    <t>Diktafon</t>
  </si>
  <si>
    <t>Dualita</t>
  </si>
  <si>
    <t>E-mailový prohlížeč</t>
  </si>
  <si>
    <t>GPRS</t>
  </si>
  <si>
    <t>Hardwarový modem</t>
  </si>
  <si>
    <t>Hlasité handsfree</t>
  </si>
  <si>
    <t>Hlasové ovládání</t>
  </si>
  <si>
    <t>Hlasové vytáčení</t>
  </si>
  <si>
    <t>Hry</t>
  </si>
  <si>
    <t>HSCSD</t>
  </si>
  <si>
    <t>Infraport</t>
  </si>
  <si>
    <t>Kalendář</t>
  </si>
  <si>
    <t>Kalkulačka</t>
  </si>
  <si>
    <t>Loga na displej</t>
  </si>
  <si>
    <t>Minutka</t>
  </si>
  <si>
    <t>Trialita</t>
  </si>
  <si>
    <t>Odlišení volajících zvoněním</t>
  </si>
  <si>
    <t>Paměť na čísla v telefonu</t>
  </si>
  <si>
    <t>Paměť na SMS</t>
  </si>
  <si>
    <t>Profily spolupracující se skupinami</t>
  </si>
  <si>
    <t>Rychlé psaní SMS v češtině</t>
  </si>
  <si>
    <t>Rychlejší datové přenosy (14,4)</t>
  </si>
  <si>
    <t>SIM Toolkit</t>
  </si>
  <si>
    <t>Stopky</t>
  </si>
  <si>
    <t>Synchronizace</t>
  </si>
  <si>
    <t>Upomínky</t>
  </si>
  <si>
    <t>Uživatelské menu</t>
  </si>
  <si>
    <t>Vibrační vyzvánění</t>
  </si>
  <si>
    <t>Vícepoložkový seznam</t>
  </si>
  <si>
    <t>Vlastní melodie</t>
  </si>
  <si>
    <t>Výměnné kryty</t>
  </si>
  <si>
    <t>Vyzváněcí profily</t>
  </si>
  <si>
    <t>WAP</t>
  </si>
  <si>
    <t>ano</t>
  </si>
  <si>
    <t>Funkce</t>
  </si>
  <si>
    <t>Časové funkce</t>
  </si>
  <si>
    <t>Redakční hodnocení</t>
  </si>
  <si>
    <t>Ergonomie</t>
  </si>
  <si>
    <t>Atraktivita</t>
  </si>
  <si>
    <t>Marek Lutonský</t>
  </si>
  <si>
    <t>Ivan Lukáš</t>
  </si>
  <si>
    <t>Vladislav Janeček</t>
  </si>
  <si>
    <t>Petr Broža</t>
  </si>
  <si>
    <t>a hmotnost</t>
  </si>
  <si>
    <t>Energetické</t>
  </si>
  <si>
    <t>vlastnosti</t>
  </si>
  <si>
    <t>OT 501</t>
  </si>
  <si>
    <t>Úkolovník</t>
  </si>
  <si>
    <t>Váha</t>
  </si>
  <si>
    <t>Parametr</t>
  </si>
  <si>
    <r>
      <t>velikost (objem) [cm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>]</t>
    </r>
  </si>
  <si>
    <t>a hardware</t>
  </si>
  <si>
    <t>Vestavěná anténa</t>
  </si>
  <si>
    <t>Minimum</t>
  </si>
  <si>
    <t>Maximum</t>
  </si>
  <si>
    <t>Počet</t>
  </si>
  <si>
    <t>Temp</t>
  </si>
  <si>
    <t>Srovnání mobilních telefonů – tabulka parametrů</t>
  </si>
  <si>
    <t>Srovnání mobilních telefonů – výpočty</t>
  </si>
  <si>
    <t>OT 701</t>
  </si>
  <si>
    <t>Benefon</t>
  </si>
  <si>
    <t>Q</t>
  </si>
  <si>
    <t>Twin Dual SIM</t>
  </si>
  <si>
    <t>Ericsson</t>
  </si>
  <si>
    <t>R310</t>
  </si>
  <si>
    <t>R320</t>
  </si>
  <si>
    <t>A2628</t>
  </si>
  <si>
    <t>A2618</t>
  </si>
  <si>
    <t>R520</t>
  </si>
  <si>
    <t>T10</t>
  </si>
  <si>
    <t>T20</t>
  </si>
  <si>
    <t>T28</t>
  </si>
  <si>
    <t>T29</t>
  </si>
  <si>
    <t>Motorola</t>
  </si>
  <si>
    <t>T180</t>
  </si>
  <si>
    <t>T2288</t>
  </si>
  <si>
    <t>T2288R</t>
  </si>
  <si>
    <t>Timeport 250</t>
  </si>
  <si>
    <t>Timeport 260</t>
  </si>
  <si>
    <t>P7389</t>
  </si>
  <si>
    <t>Talkabout 205</t>
  </si>
  <si>
    <t>V.50</t>
  </si>
  <si>
    <t>V.100</t>
  </si>
  <si>
    <t>V.3690</t>
  </si>
  <si>
    <t>Nokia</t>
  </si>
  <si>
    <t>Panasonic</t>
  </si>
  <si>
    <t>GD 90</t>
  </si>
  <si>
    <t>GD 93</t>
  </si>
  <si>
    <t>Philips</t>
  </si>
  <si>
    <t>Savvy Vogue</t>
  </si>
  <si>
    <t>Siemens</t>
  </si>
  <si>
    <t>A35/A36</t>
  </si>
  <si>
    <t>C35i</t>
  </si>
  <si>
    <t>M35i</t>
  </si>
  <si>
    <t>S25</t>
  </si>
  <si>
    <t>S35i</t>
  </si>
  <si>
    <t>S40</t>
  </si>
  <si>
    <t>SL 45</t>
  </si>
  <si>
    <t>Sony</t>
  </si>
  <si>
    <t>CMD-J5</t>
  </si>
  <si>
    <t>CMD-Z5</t>
  </si>
  <si>
    <t>Microsoft Mobile Explorer</t>
  </si>
  <si>
    <t>L7089</t>
  </si>
  <si>
    <t>Záznamník hovoru</t>
  </si>
  <si>
    <t>kompletní výsledek</t>
  </si>
  <si>
    <t>bez ceny</t>
  </si>
  <si>
    <t>OT Club db</t>
  </si>
  <si>
    <t>GSM 1900 (americká síť)</t>
  </si>
  <si>
    <t>Minutové pípání</t>
  </si>
  <si>
    <t>Větší odolnost</t>
  </si>
  <si>
    <t>funkce</t>
  </si>
  <si>
    <t>bez funkcí a ceny</t>
  </si>
  <si>
    <t>Srovnání mobilních telefonů – data pro grafy</t>
  </si>
  <si>
    <t>redakční hodnocení</t>
  </si>
  <si>
    <t>Mobil</t>
  </si>
  <si>
    <t>bez funkcí, ceny a redakce</t>
  </si>
  <si>
    <t>bez ceny a redakčního hodnocení</t>
  </si>
  <si>
    <t>Pořadí</t>
  </si>
  <si>
    <t>Azalis 238</t>
  </si>
  <si>
    <t>C25</t>
  </si>
  <si>
    <t>Vysvětlení</t>
  </si>
  <si>
    <t>Běžná nedotovaná cena u Eurotelu</t>
  </si>
  <si>
    <t>Cena v sadě Eurotel Go</t>
  </si>
  <si>
    <t>Cena u Oskara</t>
  </si>
  <si>
    <t>Běžná nedotovaná cena u Paegasu</t>
  </si>
  <si>
    <t>Cena v sadě Paegas Twist</t>
  </si>
  <si>
    <t>Cena autorizovaného distributora - uvádí se jen, pokud je nižší než ceny výše</t>
  </si>
  <si>
    <t>Udávaná výška mobilu</t>
  </si>
  <si>
    <t>Udávaná šířka mobilu</t>
  </si>
  <si>
    <t>Udávaná tloušťka mobilu</t>
  </si>
  <si>
    <t>Udávaná hmotnost mobilu</t>
  </si>
  <si>
    <t>Udávaná pohotovostní doba (pokud výrobce udává interval, je zde průměrná hodnota)</t>
  </si>
  <si>
    <t>Udávaná doba hovoru (pokud výrobce udává interval, je zde průměrná hodnota)</t>
  </si>
  <si>
    <t>Test výdrže Mobilit (zatím se s ním v hodnocení neuvažuje)</t>
  </si>
  <si>
    <t>Doba nabíjení: skutečná, nebo pokud ji neznáme, udávaná</t>
  </si>
  <si>
    <t>Dodává se k mobilu standardně baterie Li-Ion?</t>
  </si>
  <si>
    <t>Dodává se k mobilu standardně baterie Li-Pol?</t>
  </si>
  <si>
    <t>Má mobil vestavěnou anténu?</t>
  </si>
  <si>
    <t>Je mobil určen do horších podmínek?</t>
  </si>
  <si>
    <t>Podpora Bluetooth přímo v telefonu</t>
  </si>
  <si>
    <t>Mobil umí datum nebo čas</t>
  </si>
  <si>
    <t>Bez komentáře</t>
  </si>
  <si>
    <t>Lze s mobilem mobilně datovat?</t>
  </si>
  <si>
    <t>Funkce pro nahrávání zvuku (nikoli hovoru)</t>
  </si>
  <si>
    <t>Mobil pracuje na frekvencích 900/1800 MHz</t>
  </si>
  <si>
    <t>S mobilem lze prohlížet e-maily (samostatná funkce, wapové služby nestačí)</t>
  </si>
  <si>
    <t>Podpora GPRS</t>
  </si>
  <si>
    <t>Prostřednictvím mobilu se lze přímo připojit k Internetu</t>
  </si>
  <si>
    <t>Funkce pro bezruké telefonování přímo v mobilu</t>
  </si>
  <si>
    <t>Ovládání funkcí telefonu hlasem</t>
  </si>
  <si>
    <t>Vytáčení telefonních čísel hlasem</t>
  </si>
  <si>
    <t>Podpora rychlých dat HSCSD</t>
  </si>
  <si>
    <t>Infraport přímo v mobilu</t>
  </si>
  <si>
    <t>Kalendář v mobilu (možnost prohlížení dnů)</t>
  </si>
  <si>
    <t>Možnost nahrání log na displej</t>
  </si>
  <si>
    <t>Prohlížeč MME</t>
  </si>
  <si>
    <t>Funkce pro odpočítávání času</t>
  </si>
  <si>
    <t>Oznamování času hovoru</t>
  </si>
  <si>
    <t>Lze vybraným číslům nastavit jiné zvonění?</t>
  </si>
  <si>
    <t>Čísla lze ukládat kromě na SIM také do telefonu</t>
  </si>
  <si>
    <t>SMS lze ukládat kromě na SIM také do telefonu</t>
  </si>
  <si>
    <t>Lze v profilech nastavit různé chování různých skupin?</t>
  </si>
  <si>
    <t>Český slovník T9 (v budoucnu i jiné technologie - ale v češtině)</t>
  </si>
  <si>
    <t>Lze se s mobilem připojit rychlostí 14,4 kb/s?</t>
  </si>
  <si>
    <t>Podpora SIM Toolkitu</t>
  </si>
  <si>
    <t>Měření času</t>
  </si>
  <si>
    <t>Možnost synchronizace mobilu s běžným organizačním programem na počítači (proprietární organizéry nebereme v úvahu)</t>
  </si>
  <si>
    <t>Pracuje mobil v amerických sítích?</t>
  </si>
  <si>
    <t>Lze v mobilu pracovat s úkoly?</t>
  </si>
  <si>
    <t>Upozornění s poznámkou - na rozdíl od budíku lze do upomínek uložit nejméně dva záznamy</t>
  </si>
  <si>
    <t>Možnost sestavení menu podle uživatele</t>
  </si>
  <si>
    <t>Vibrace</t>
  </si>
  <si>
    <t>K jednomu jménu lze uložit více čísel nebo i textových údajů</t>
  </si>
  <si>
    <t>V telefonu lze využívat vlastní vyzváněcí melodie</t>
  </si>
  <si>
    <t>Mobilu lze uživatelským způsobem vyměňovat kryty</t>
  </si>
  <si>
    <t>Možnost nastavení chování mobilu pro různé situace</t>
  </si>
  <si>
    <t>Funkční wapový prohlížeč</t>
  </si>
  <si>
    <t>Možnost nahrání probíhajícího hovoru</t>
  </si>
  <si>
    <t>Hodnocení ergnomie telefonu členy redakce - vypočítá se průměr</t>
  </si>
  <si>
    <t>Hodnocení atraktivity telefonu členy redakce - vypočítá se průměr</t>
  </si>
  <si>
    <t>Srovnání mobilních telefonů – vysvětlení hodnocených parametrů</t>
  </si>
  <si>
    <t>Srovnání mobilních telefonů</t>
  </si>
  <si>
    <t>fyzikální vlastnosti</t>
  </si>
  <si>
    <t>Srovnání mobilních telefonů – data pro grafy (jen hodnoty)</t>
  </si>
  <si>
    <t>Alcatel OT 30x</t>
  </si>
  <si>
    <t>Alcatel OT 501</t>
  </si>
  <si>
    <t>Alcatel OT 701</t>
  </si>
  <si>
    <t>Alcatel OT Club db</t>
  </si>
  <si>
    <t>Benefon Q</t>
  </si>
  <si>
    <t>Benefon Twin Dual SIM</t>
  </si>
  <si>
    <t>Ericsson A2618</t>
  </si>
  <si>
    <t>Ericsson A2628</t>
  </si>
  <si>
    <t>Ericsson R310</t>
  </si>
  <si>
    <t>Ericsson R320</t>
  </si>
  <si>
    <t>Ericsson R520</t>
  </si>
  <si>
    <t>Ericsson T10</t>
  </si>
  <si>
    <t>Ericsson T20</t>
  </si>
  <si>
    <t>Ericsson T28</t>
  </si>
  <si>
    <t>Ericsson T29</t>
  </si>
  <si>
    <t>Motorola T180</t>
  </si>
  <si>
    <t>Motorola T2288</t>
  </si>
  <si>
    <t>Motorola T2288R</t>
  </si>
  <si>
    <t>Motorola Talkabout 205</t>
  </si>
  <si>
    <t>Motorola Timeport 250</t>
  </si>
  <si>
    <t>Motorola Timeport 260</t>
  </si>
  <si>
    <t>Motorola L7089</t>
  </si>
  <si>
    <t>Motorola P7389</t>
  </si>
  <si>
    <t>Motorola V.50</t>
  </si>
  <si>
    <t>Motorola V.100</t>
  </si>
  <si>
    <t>Motorola V.3690</t>
  </si>
  <si>
    <t>Nokia 3210</t>
  </si>
  <si>
    <t>Nokia 3310</t>
  </si>
  <si>
    <t>Nokia 3330</t>
  </si>
  <si>
    <t>Nokia 5110</t>
  </si>
  <si>
    <t>Nokia 6150</t>
  </si>
  <si>
    <t>Nokia 6210</t>
  </si>
  <si>
    <t>Nokia 6250</t>
  </si>
  <si>
    <t>Nokia 7110</t>
  </si>
  <si>
    <t>Nokia 8210</t>
  </si>
  <si>
    <t>Nokia 8850</t>
  </si>
  <si>
    <t>Nokia 8890</t>
  </si>
  <si>
    <t>Panasonic GD 90</t>
  </si>
  <si>
    <t>Panasonic GD 93</t>
  </si>
  <si>
    <t>Philips Azalis 238</t>
  </si>
  <si>
    <t>Philips Savvy Vogue</t>
  </si>
  <si>
    <t>Siemens A35/A36</t>
  </si>
  <si>
    <t>Siemens C25</t>
  </si>
  <si>
    <t>Siemens C35i</t>
  </si>
  <si>
    <t>Siemens M35i</t>
  </si>
  <si>
    <t>Siemens S25</t>
  </si>
  <si>
    <t>Siemens S35i</t>
  </si>
  <si>
    <t>Siemens S40</t>
  </si>
  <si>
    <t>Siemens SL 45</t>
  </si>
  <si>
    <t>Sony CMD-J5</t>
  </si>
  <si>
    <t>Sony CMD-Z5</t>
  </si>
  <si>
    <t>Poznámky k metodice</t>
  </si>
  <si>
    <t>• Telefony se speciálními funkcemi nebo určením jsou v hodnocení znevýhodněny, protože se tyto funkce v hodnocení zpravidla neprojeví</t>
  </si>
  <si>
    <t>Obsah</t>
  </si>
  <si>
    <t>Tabulka s parametry</t>
  </si>
  <si>
    <t>Tabulka s výpočty</t>
  </si>
  <si>
    <t>Data pro grafy</t>
  </si>
  <si>
    <t>Data pro grafy (hodnoty)</t>
  </si>
  <si>
    <t>Grafy</t>
  </si>
  <si>
    <t>Vysvětlivky</t>
  </si>
  <si>
    <t>tento list</t>
  </si>
  <si>
    <t>hodnocené parametry srovnávaných mobilních telefonů</t>
  </si>
  <si>
    <t>výpočet hodnocení</t>
  </si>
  <si>
    <t>různé pohledy na výsledky - podklad pro grafy</t>
  </si>
  <si>
    <t xml:space="preserve">totéž jako v minulém bodě, ale pouze výpočty - Excel si bohužel s mnohonásobnými odkazy neví rady a kdyby byly grafy vytvořeny přímo </t>
  </si>
  <si>
    <t>z předchozí tabulky, zobrazení by neodpovídalo skutečnosti. Vždy po změně parametrů mobilů nebo hodnocení je nutné tabulku "Data pro grafy"</t>
  </si>
  <si>
    <t>pomocí funkce "Vložit jinak …Hodnoty" MS Excelu zkopírovat do tohoto listu</t>
  </si>
  <si>
    <t>řazením zdrojových dat podle různých sloupců se lze na grafy dívat z různých pohledů</t>
  </si>
  <si>
    <t>vysvětlení hodnocených parametrů</t>
  </si>
  <si>
    <t>cena v Kč</t>
  </si>
  <si>
    <t>bez redakčního hodnocení</t>
  </si>
  <si>
    <t>Verze 2.1</t>
  </si>
  <si>
    <t>12. července 2001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</si>
</sst>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</numFmts>
  <fonts count="1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vertAlign val="superscript"/>
      <sz val="8"/>
      <name val="Arial CE"/>
      <family val="2"/>
    </font>
    <font>
      <sz val="18"/>
      <color indexed="9"/>
      <name val="Arial"/>
      <family val="2"/>
    </font>
    <font>
      <sz val="6"/>
      <name val="Arial CE"/>
      <family val="2"/>
    </font>
    <font>
      <u val="single"/>
      <sz val="8"/>
      <color indexed="18"/>
      <name val="Arial CE"/>
      <family val="2"/>
    </font>
    <font>
      <sz val="7"/>
      <name val="Arial CE"/>
      <family val="2"/>
    </font>
    <font>
      <sz val="8"/>
      <name val="Arial"/>
      <family val="2"/>
    </font>
    <font>
      <sz val="8"/>
      <color indexed="55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4" fontId="1" fillId="0" borderId="0" xfId="19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left" wrapText="1"/>
    </xf>
    <xf numFmtId="164" fontId="1" fillId="3" borderId="0" xfId="19" applyNumberFormat="1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3" fontId="1" fillId="0" borderId="0" xfId="19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wrapText="1" indent="2"/>
    </xf>
    <xf numFmtId="165" fontId="2" fillId="0" borderId="0" xfId="0" applyNumberFormat="1" applyFont="1" applyFill="1" applyAlignment="1">
      <alignment horizontal="left" wrapText="1"/>
    </xf>
    <xf numFmtId="166" fontId="1" fillId="0" borderId="0" xfId="19" applyNumberFormat="1" applyFont="1" applyFill="1" applyBorder="1" applyAlignment="1">
      <alignment horizontal="right"/>
    </xf>
    <xf numFmtId="4" fontId="2" fillId="0" borderId="0" xfId="19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6" fillId="4" borderId="0" xfId="0" applyFont="1" applyFill="1" applyAlignment="1">
      <alignment/>
    </xf>
    <xf numFmtId="0" fontId="1" fillId="5" borderId="0" xfId="0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165" fontId="2" fillId="0" borderId="0" xfId="0" applyNumberFormat="1" applyFont="1" applyFill="1" applyAlignment="1">
      <alignment horizontal="right" wrapText="1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1" fillId="0" borderId="0" xfId="19" applyNumberFormat="1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6" fillId="6" borderId="0" xfId="0" applyFont="1" applyFill="1" applyAlignment="1">
      <alignment/>
    </xf>
    <xf numFmtId="0" fontId="6" fillId="6" borderId="0" xfId="0" applyFont="1" applyFill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 wrapText="1"/>
    </xf>
    <xf numFmtId="0" fontId="8" fillId="0" borderId="0" xfId="18" applyAlignment="1">
      <alignment/>
    </xf>
    <xf numFmtId="0" fontId="8" fillId="0" borderId="0" xfId="21" applyAlignment="1">
      <alignment/>
    </xf>
    <xf numFmtId="0" fontId="11" fillId="0" borderId="0" xfId="0" applyFont="1" applyFill="1" applyAlignment="1">
      <alignment horizontal="left" wrapText="1"/>
    </xf>
    <xf numFmtId="1" fontId="11" fillId="0" borderId="0" xfId="0" applyNumberFormat="1" applyFont="1" applyFill="1" applyAlignment="1">
      <alignment horizontal="left" wrapText="1"/>
    </xf>
    <xf numFmtId="9" fontId="11" fillId="0" borderId="0" xfId="20" applyFont="1" applyFill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25"/>
          <c:w val="0.97"/>
          <c:h val="0.9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'S2'!$E$4</c:f>
              <c:strCache>
                <c:ptCount val="1"/>
                <c:pt idx="0">
                  <c:v>fyzikální vlastnosti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'S2'!$B$5:$B$55</c:f>
              <c:strCache>
                <c:ptCount val="51"/>
                <c:pt idx="0">
                  <c:v>Alcatel OT 30x</c:v>
                </c:pt>
                <c:pt idx="1">
                  <c:v>Alcatel OT 501</c:v>
                </c:pt>
                <c:pt idx="2">
                  <c:v>Alcatel OT 701</c:v>
                </c:pt>
                <c:pt idx="3">
                  <c:v>Alcatel OT Club db</c:v>
                </c:pt>
                <c:pt idx="4">
                  <c:v>Benefon Q</c:v>
                </c:pt>
                <c:pt idx="5">
                  <c:v>Benefon Twin Dual SIM</c:v>
                </c:pt>
                <c:pt idx="6">
                  <c:v>Ericsson A2618</c:v>
                </c:pt>
                <c:pt idx="7">
                  <c:v>Ericsson A2628</c:v>
                </c:pt>
                <c:pt idx="8">
                  <c:v>Ericsson R310</c:v>
                </c:pt>
                <c:pt idx="9">
                  <c:v>Ericsson R320</c:v>
                </c:pt>
                <c:pt idx="10">
                  <c:v>Ericsson R520</c:v>
                </c:pt>
                <c:pt idx="11">
                  <c:v>Ericsson T10</c:v>
                </c:pt>
                <c:pt idx="12">
                  <c:v>Ericsson T20</c:v>
                </c:pt>
                <c:pt idx="13">
                  <c:v>Ericsson T28</c:v>
                </c:pt>
                <c:pt idx="14">
                  <c:v>Ericsson T29</c:v>
                </c:pt>
                <c:pt idx="15">
                  <c:v>Motorola T180</c:v>
                </c:pt>
                <c:pt idx="16">
                  <c:v>Motorola T2288</c:v>
                </c:pt>
                <c:pt idx="17">
                  <c:v>Motorola T2288R</c:v>
                </c:pt>
                <c:pt idx="18">
                  <c:v>Motorola Talkabout 205</c:v>
                </c:pt>
                <c:pt idx="19">
                  <c:v>Motorola Timeport 250</c:v>
                </c:pt>
                <c:pt idx="20">
                  <c:v>Motorola Timeport 260</c:v>
                </c:pt>
                <c:pt idx="21">
                  <c:v>Motorola L7089</c:v>
                </c:pt>
                <c:pt idx="22">
                  <c:v>Motorola P7389</c:v>
                </c:pt>
                <c:pt idx="23">
                  <c:v>Motorola V.50</c:v>
                </c:pt>
                <c:pt idx="24">
                  <c:v>Motorola V.100</c:v>
                </c:pt>
                <c:pt idx="25">
                  <c:v>Motorola V.3690</c:v>
                </c:pt>
                <c:pt idx="26">
                  <c:v>Nokia 3210</c:v>
                </c:pt>
                <c:pt idx="27">
                  <c:v>Nokia 3310</c:v>
                </c:pt>
                <c:pt idx="28">
                  <c:v>Nokia 3330</c:v>
                </c:pt>
                <c:pt idx="29">
                  <c:v>Nokia 5110</c:v>
                </c:pt>
                <c:pt idx="30">
                  <c:v>Nokia 6150</c:v>
                </c:pt>
                <c:pt idx="31">
                  <c:v>Nokia 6210</c:v>
                </c:pt>
                <c:pt idx="32">
                  <c:v>Nokia 6250</c:v>
                </c:pt>
                <c:pt idx="33">
                  <c:v>Nokia 7110</c:v>
                </c:pt>
                <c:pt idx="34">
                  <c:v>Nokia 8210</c:v>
                </c:pt>
                <c:pt idx="35">
                  <c:v>Nokia 8850</c:v>
                </c:pt>
                <c:pt idx="36">
                  <c:v>Nokia 8890</c:v>
                </c:pt>
                <c:pt idx="37">
                  <c:v>Panasonic GD 90</c:v>
                </c:pt>
                <c:pt idx="38">
                  <c:v>Panasonic GD 93</c:v>
                </c:pt>
                <c:pt idx="39">
                  <c:v>Philips Azalis 238</c:v>
                </c:pt>
                <c:pt idx="40">
                  <c:v>Philips Savvy Vogue</c:v>
                </c:pt>
                <c:pt idx="41">
                  <c:v>Siemens A35/A36</c:v>
                </c:pt>
                <c:pt idx="42">
                  <c:v>Siemens C25</c:v>
                </c:pt>
                <c:pt idx="43">
                  <c:v>Siemens C35i</c:v>
                </c:pt>
                <c:pt idx="44">
                  <c:v>Siemens M35i</c:v>
                </c:pt>
                <c:pt idx="45">
                  <c:v>Siemens S25</c:v>
                </c:pt>
                <c:pt idx="46">
                  <c:v>Siemens S35i</c:v>
                </c:pt>
                <c:pt idx="47">
                  <c:v>Siemens S40</c:v>
                </c:pt>
                <c:pt idx="48">
                  <c:v>Siemens SL 45</c:v>
                </c:pt>
                <c:pt idx="49">
                  <c:v>Sony CMD-J5</c:v>
                </c:pt>
                <c:pt idx="50">
                  <c:v>Sony CMD-Z5</c:v>
                </c:pt>
              </c:strCache>
            </c:strRef>
          </c:cat>
          <c:val>
            <c:numRef>
              <c:f>'S2'!$E$5:$E$55</c:f>
              <c:numCache>
                <c:ptCount val="51"/>
                <c:pt idx="0">
                  <c:v>162.46164253927196</c:v>
                </c:pt>
                <c:pt idx="1">
                  <c:v>226.6924423091925</c:v>
                </c:pt>
                <c:pt idx="2">
                  <c:v>230.8302546059366</c:v>
                </c:pt>
                <c:pt idx="3">
                  <c:v>96.72116252726117</c:v>
                </c:pt>
                <c:pt idx="4">
                  <c:v>194.0409101553839</c:v>
                </c:pt>
                <c:pt idx="5">
                  <c:v>159.83016686161656</c:v>
                </c:pt>
                <c:pt idx="6">
                  <c:v>81.38541078490194</c:v>
                </c:pt>
                <c:pt idx="7">
                  <c:v>95.01911041860157</c:v>
                </c:pt>
                <c:pt idx="8">
                  <c:v>123.35710746383357</c:v>
                </c:pt>
                <c:pt idx="9">
                  <c:v>177.1340046111443</c:v>
                </c:pt>
                <c:pt idx="10">
                  <c:v>209.4125160908648</c:v>
                </c:pt>
                <c:pt idx="11">
                  <c:v>112.68163576867713</c:v>
                </c:pt>
                <c:pt idx="12">
                  <c:v>213.31584003095656</c:v>
                </c:pt>
                <c:pt idx="13">
                  <c:v>170.69230769230768</c:v>
                </c:pt>
                <c:pt idx="14">
                  <c:v>207.9860384096907</c:v>
                </c:pt>
                <c:pt idx="15">
                  <c:v>97.22335779790728</c:v>
                </c:pt>
                <c:pt idx="16">
                  <c:v>97.22335779790728</c:v>
                </c:pt>
                <c:pt idx="17">
                  <c:v>97.22335779790728</c:v>
                </c:pt>
                <c:pt idx="18">
                  <c:v>162.61729363722708</c:v>
                </c:pt>
                <c:pt idx="19">
                  <c:v>115.63677234117607</c:v>
                </c:pt>
                <c:pt idx="20">
                  <c:v>109.55984926425299</c:v>
                </c:pt>
                <c:pt idx="21">
                  <c:v>127.87703867468187</c:v>
                </c:pt>
                <c:pt idx="22">
                  <c:v>127.87703867468187</c:v>
                </c:pt>
                <c:pt idx="23">
                  <c:v>169.80196403818093</c:v>
                </c:pt>
                <c:pt idx="24">
                  <c:v>99.64433850828615</c:v>
                </c:pt>
                <c:pt idx="25">
                  <c:v>169.88088511710197</c:v>
                </c:pt>
                <c:pt idx="26">
                  <c:v>164.47374359198594</c:v>
                </c:pt>
                <c:pt idx="27">
                  <c:v>149.99050337503488</c:v>
                </c:pt>
                <c:pt idx="28">
                  <c:v>163.62686701139853</c:v>
                </c:pt>
                <c:pt idx="29">
                  <c:v>84.51333699013234</c:v>
                </c:pt>
                <c:pt idx="30">
                  <c:v>114.95194303343669</c:v>
                </c:pt>
                <c:pt idx="31">
                  <c:v>164.10750593478144</c:v>
                </c:pt>
                <c:pt idx="32">
                  <c:v>50.324175824175825</c:v>
                </c:pt>
                <c:pt idx="33">
                  <c:v>111.83308442714649</c:v>
                </c:pt>
                <c:pt idx="34">
                  <c:v>183.92572206332395</c:v>
                </c:pt>
                <c:pt idx="35">
                  <c:v>175.58035717072715</c:v>
                </c:pt>
                <c:pt idx="36">
                  <c:v>175.58035717072715</c:v>
                </c:pt>
                <c:pt idx="37">
                  <c:v>179.18998212383067</c:v>
                </c:pt>
                <c:pt idx="38">
                  <c:v>188.9834203750108</c:v>
                </c:pt>
                <c:pt idx="39">
                  <c:v>215.4076608244646</c:v>
                </c:pt>
                <c:pt idx="40">
                  <c:v>130.59425916701045</c:v>
                </c:pt>
                <c:pt idx="41">
                  <c:v>105.27339607631913</c:v>
                </c:pt>
                <c:pt idx="42">
                  <c:v>95.06741422100873</c:v>
                </c:pt>
                <c:pt idx="43">
                  <c:v>139.31308550652776</c:v>
                </c:pt>
                <c:pt idx="44">
                  <c:v>134.6129763605947</c:v>
                </c:pt>
                <c:pt idx="45">
                  <c:v>150.61543334807288</c:v>
                </c:pt>
                <c:pt idx="46">
                  <c:v>162.5456862391285</c:v>
                </c:pt>
                <c:pt idx="47">
                  <c:v>159.43042601631956</c:v>
                </c:pt>
                <c:pt idx="48">
                  <c:v>175.65761540751018</c:v>
                </c:pt>
                <c:pt idx="49">
                  <c:v>171.9251930811406</c:v>
                </c:pt>
                <c:pt idx="50">
                  <c:v>189.48452310337763</c:v>
                </c:pt>
              </c:numCache>
            </c:numRef>
          </c:val>
        </c:ser>
        <c:ser>
          <c:idx val="3"/>
          <c:order val="1"/>
          <c:tx>
            <c:strRef>
              <c:f>'S2'!$F$4</c:f>
              <c:strCache>
                <c:ptCount val="1"/>
                <c:pt idx="0">
                  <c:v>funkce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'S2'!$B$5:$B$55</c:f>
              <c:strCache>
                <c:ptCount val="51"/>
                <c:pt idx="0">
                  <c:v>Alcatel OT 30x</c:v>
                </c:pt>
                <c:pt idx="1">
                  <c:v>Alcatel OT 501</c:v>
                </c:pt>
                <c:pt idx="2">
                  <c:v>Alcatel OT 701</c:v>
                </c:pt>
                <c:pt idx="3">
                  <c:v>Alcatel OT Club db</c:v>
                </c:pt>
                <c:pt idx="4">
                  <c:v>Benefon Q</c:v>
                </c:pt>
                <c:pt idx="5">
                  <c:v>Benefon Twin Dual SIM</c:v>
                </c:pt>
                <c:pt idx="6">
                  <c:v>Ericsson A2618</c:v>
                </c:pt>
                <c:pt idx="7">
                  <c:v>Ericsson A2628</c:v>
                </c:pt>
                <c:pt idx="8">
                  <c:v>Ericsson R310</c:v>
                </c:pt>
                <c:pt idx="9">
                  <c:v>Ericsson R320</c:v>
                </c:pt>
                <c:pt idx="10">
                  <c:v>Ericsson R520</c:v>
                </c:pt>
                <c:pt idx="11">
                  <c:v>Ericsson T10</c:v>
                </c:pt>
                <c:pt idx="12">
                  <c:v>Ericsson T20</c:v>
                </c:pt>
                <c:pt idx="13">
                  <c:v>Ericsson T28</c:v>
                </c:pt>
                <c:pt idx="14">
                  <c:v>Ericsson T29</c:v>
                </c:pt>
                <c:pt idx="15">
                  <c:v>Motorola T180</c:v>
                </c:pt>
                <c:pt idx="16">
                  <c:v>Motorola T2288</c:v>
                </c:pt>
                <c:pt idx="17">
                  <c:v>Motorola T2288R</c:v>
                </c:pt>
                <c:pt idx="18">
                  <c:v>Motorola Talkabout 205</c:v>
                </c:pt>
                <c:pt idx="19">
                  <c:v>Motorola Timeport 250</c:v>
                </c:pt>
                <c:pt idx="20">
                  <c:v>Motorola Timeport 260</c:v>
                </c:pt>
                <c:pt idx="21">
                  <c:v>Motorola L7089</c:v>
                </c:pt>
                <c:pt idx="22">
                  <c:v>Motorola P7389</c:v>
                </c:pt>
                <c:pt idx="23">
                  <c:v>Motorola V.50</c:v>
                </c:pt>
                <c:pt idx="24">
                  <c:v>Motorola V.100</c:v>
                </c:pt>
                <c:pt idx="25">
                  <c:v>Motorola V.3690</c:v>
                </c:pt>
                <c:pt idx="26">
                  <c:v>Nokia 3210</c:v>
                </c:pt>
                <c:pt idx="27">
                  <c:v>Nokia 3310</c:v>
                </c:pt>
                <c:pt idx="28">
                  <c:v>Nokia 3330</c:v>
                </c:pt>
                <c:pt idx="29">
                  <c:v>Nokia 5110</c:v>
                </c:pt>
                <c:pt idx="30">
                  <c:v>Nokia 6150</c:v>
                </c:pt>
                <c:pt idx="31">
                  <c:v>Nokia 6210</c:v>
                </c:pt>
                <c:pt idx="32">
                  <c:v>Nokia 6250</c:v>
                </c:pt>
                <c:pt idx="33">
                  <c:v>Nokia 7110</c:v>
                </c:pt>
                <c:pt idx="34">
                  <c:v>Nokia 8210</c:v>
                </c:pt>
                <c:pt idx="35">
                  <c:v>Nokia 8850</c:v>
                </c:pt>
                <c:pt idx="36">
                  <c:v>Nokia 8890</c:v>
                </c:pt>
                <c:pt idx="37">
                  <c:v>Panasonic GD 90</c:v>
                </c:pt>
                <c:pt idx="38">
                  <c:v>Panasonic GD 93</c:v>
                </c:pt>
                <c:pt idx="39">
                  <c:v>Philips Azalis 238</c:v>
                </c:pt>
                <c:pt idx="40">
                  <c:v>Philips Savvy Vogue</c:v>
                </c:pt>
                <c:pt idx="41">
                  <c:v>Siemens A35/A36</c:v>
                </c:pt>
                <c:pt idx="42">
                  <c:v>Siemens C25</c:v>
                </c:pt>
                <c:pt idx="43">
                  <c:v>Siemens C35i</c:v>
                </c:pt>
                <c:pt idx="44">
                  <c:v>Siemens M35i</c:v>
                </c:pt>
                <c:pt idx="45">
                  <c:v>Siemens S25</c:v>
                </c:pt>
                <c:pt idx="46">
                  <c:v>Siemens S35i</c:v>
                </c:pt>
                <c:pt idx="47">
                  <c:v>Siemens S40</c:v>
                </c:pt>
                <c:pt idx="48">
                  <c:v>Siemens SL 45</c:v>
                </c:pt>
                <c:pt idx="49">
                  <c:v>Sony CMD-J5</c:v>
                </c:pt>
                <c:pt idx="50">
                  <c:v>Sony CMD-Z5</c:v>
                </c:pt>
              </c:strCache>
            </c:strRef>
          </c:cat>
          <c:val>
            <c:numRef>
              <c:f>'S2'!$F$5:$F$55</c:f>
              <c:numCache>
                <c:ptCount val="51"/>
                <c:pt idx="0">
                  <c:v>138.0275229357798</c:v>
                </c:pt>
                <c:pt idx="1">
                  <c:v>271.3761467889908</c:v>
                </c:pt>
                <c:pt idx="2">
                  <c:v>271.3761467889908</c:v>
                </c:pt>
                <c:pt idx="3">
                  <c:v>59.65596330275229</c:v>
                </c:pt>
                <c:pt idx="4">
                  <c:v>231.60550458715593</c:v>
                </c:pt>
                <c:pt idx="5">
                  <c:v>173.89908256880733</c:v>
                </c:pt>
                <c:pt idx="6">
                  <c:v>197.2935779816514</c:v>
                </c:pt>
                <c:pt idx="7">
                  <c:v>208.21100917431195</c:v>
                </c:pt>
                <c:pt idx="8">
                  <c:v>212.5</c:v>
                </c:pt>
                <c:pt idx="9">
                  <c:v>294.77064220183485</c:v>
                </c:pt>
                <c:pt idx="10">
                  <c:v>386.0091743119266</c:v>
                </c:pt>
                <c:pt idx="11">
                  <c:v>150.89449541284404</c:v>
                </c:pt>
                <c:pt idx="12">
                  <c:v>219.90825688073392</c:v>
                </c:pt>
                <c:pt idx="13">
                  <c:v>208.99082568807336</c:v>
                </c:pt>
                <c:pt idx="14">
                  <c:v>231.60550458715593</c:v>
                </c:pt>
                <c:pt idx="15">
                  <c:v>49.12844036697248</c:v>
                </c:pt>
                <c:pt idx="16">
                  <c:v>60.04587155963303</c:v>
                </c:pt>
                <c:pt idx="17">
                  <c:v>108.39449541284402</c:v>
                </c:pt>
                <c:pt idx="18">
                  <c:v>171.55963302752295</c:v>
                </c:pt>
                <c:pt idx="19">
                  <c:v>254.2201834862385</c:v>
                </c:pt>
                <c:pt idx="20">
                  <c:v>190.27522935779814</c:v>
                </c:pt>
                <c:pt idx="21">
                  <c:v>170.7798165137615</c:v>
                </c:pt>
                <c:pt idx="22">
                  <c:v>193.39449541284407</c:v>
                </c:pt>
                <c:pt idx="23">
                  <c:v>208.21100917431195</c:v>
                </c:pt>
                <c:pt idx="24">
                  <c:v>173.11926605504584</c:v>
                </c:pt>
                <c:pt idx="25">
                  <c:v>127.11009174311926</c:v>
                </c:pt>
                <c:pt idx="26">
                  <c:v>119.31192660550458</c:v>
                </c:pt>
                <c:pt idx="27">
                  <c:v>184.0366972477064</c:v>
                </c:pt>
                <c:pt idx="28">
                  <c:v>209.77064220183485</c:v>
                </c:pt>
                <c:pt idx="29">
                  <c:v>67.8440366972477</c:v>
                </c:pt>
                <c:pt idx="30">
                  <c:v>201.9724770642202</c:v>
                </c:pt>
                <c:pt idx="31">
                  <c:v>303.34862385321105</c:v>
                </c:pt>
                <c:pt idx="32">
                  <c:v>291.65137614678895</c:v>
                </c:pt>
                <c:pt idx="33">
                  <c:v>259.6788990825688</c:v>
                </c:pt>
                <c:pt idx="34">
                  <c:v>232.77522935779814</c:v>
                </c:pt>
                <c:pt idx="35">
                  <c:v>232.77522935779814</c:v>
                </c:pt>
                <c:pt idx="36">
                  <c:v>240.5733944954128</c:v>
                </c:pt>
                <c:pt idx="37">
                  <c:v>133.348623853211</c:v>
                </c:pt>
                <c:pt idx="38">
                  <c:v>202.75229357798165</c:v>
                </c:pt>
                <c:pt idx="39">
                  <c:v>123.99082568807339</c:v>
                </c:pt>
                <c:pt idx="40">
                  <c:v>94.35779816513761</c:v>
                </c:pt>
                <c:pt idx="41">
                  <c:v>48.348623853211016</c:v>
                </c:pt>
                <c:pt idx="42">
                  <c:v>46.0091743119266</c:v>
                </c:pt>
                <c:pt idx="43">
                  <c:v>235.5045871559633</c:v>
                </c:pt>
                <c:pt idx="44">
                  <c:v>235.5045871559633</c:v>
                </c:pt>
                <c:pt idx="45">
                  <c:v>237.8440366972477</c:v>
                </c:pt>
                <c:pt idx="46">
                  <c:v>294.77064220183485</c:v>
                </c:pt>
                <c:pt idx="47">
                  <c:v>243.30275229357798</c:v>
                </c:pt>
                <c:pt idx="48">
                  <c:v>331.42201834862385</c:v>
                </c:pt>
                <c:pt idx="49">
                  <c:v>278.0045871559633</c:v>
                </c:pt>
                <c:pt idx="50">
                  <c:v>256.5596330275229</c:v>
                </c:pt>
              </c:numCache>
            </c:numRef>
          </c:val>
        </c:ser>
        <c:ser>
          <c:idx val="1"/>
          <c:order val="2"/>
          <c:tx>
            <c:strRef>
              <c:f>'S2'!$G$4</c:f>
              <c:strCache>
                <c:ptCount val="1"/>
                <c:pt idx="0">
                  <c:v>redakční hodnocení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'S2'!$B$5:$B$55</c:f>
              <c:strCache>
                <c:ptCount val="51"/>
                <c:pt idx="0">
                  <c:v>Alcatel OT 30x</c:v>
                </c:pt>
                <c:pt idx="1">
                  <c:v>Alcatel OT 501</c:v>
                </c:pt>
                <c:pt idx="2">
                  <c:v>Alcatel OT 701</c:v>
                </c:pt>
                <c:pt idx="3">
                  <c:v>Alcatel OT Club db</c:v>
                </c:pt>
                <c:pt idx="4">
                  <c:v>Benefon Q</c:v>
                </c:pt>
                <c:pt idx="5">
                  <c:v>Benefon Twin Dual SIM</c:v>
                </c:pt>
                <c:pt idx="6">
                  <c:v>Ericsson A2618</c:v>
                </c:pt>
                <c:pt idx="7">
                  <c:v>Ericsson A2628</c:v>
                </c:pt>
                <c:pt idx="8">
                  <c:v>Ericsson R310</c:v>
                </c:pt>
                <c:pt idx="9">
                  <c:v>Ericsson R320</c:v>
                </c:pt>
                <c:pt idx="10">
                  <c:v>Ericsson R520</c:v>
                </c:pt>
                <c:pt idx="11">
                  <c:v>Ericsson T10</c:v>
                </c:pt>
                <c:pt idx="12">
                  <c:v>Ericsson T20</c:v>
                </c:pt>
                <c:pt idx="13">
                  <c:v>Ericsson T28</c:v>
                </c:pt>
                <c:pt idx="14">
                  <c:v>Ericsson T29</c:v>
                </c:pt>
                <c:pt idx="15">
                  <c:v>Motorola T180</c:v>
                </c:pt>
                <c:pt idx="16">
                  <c:v>Motorola T2288</c:v>
                </c:pt>
                <c:pt idx="17">
                  <c:v>Motorola T2288R</c:v>
                </c:pt>
                <c:pt idx="18">
                  <c:v>Motorola Talkabout 205</c:v>
                </c:pt>
                <c:pt idx="19">
                  <c:v>Motorola Timeport 250</c:v>
                </c:pt>
                <c:pt idx="20">
                  <c:v>Motorola Timeport 260</c:v>
                </c:pt>
                <c:pt idx="21">
                  <c:v>Motorola L7089</c:v>
                </c:pt>
                <c:pt idx="22">
                  <c:v>Motorola P7389</c:v>
                </c:pt>
                <c:pt idx="23">
                  <c:v>Motorola V.50</c:v>
                </c:pt>
                <c:pt idx="24">
                  <c:v>Motorola V.100</c:v>
                </c:pt>
                <c:pt idx="25">
                  <c:v>Motorola V.3690</c:v>
                </c:pt>
                <c:pt idx="26">
                  <c:v>Nokia 3210</c:v>
                </c:pt>
                <c:pt idx="27">
                  <c:v>Nokia 3310</c:v>
                </c:pt>
                <c:pt idx="28">
                  <c:v>Nokia 3330</c:v>
                </c:pt>
                <c:pt idx="29">
                  <c:v>Nokia 5110</c:v>
                </c:pt>
                <c:pt idx="30">
                  <c:v>Nokia 6150</c:v>
                </c:pt>
                <c:pt idx="31">
                  <c:v>Nokia 6210</c:v>
                </c:pt>
                <c:pt idx="32">
                  <c:v>Nokia 6250</c:v>
                </c:pt>
                <c:pt idx="33">
                  <c:v>Nokia 7110</c:v>
                </c:pt>
                <c:pt idx="34">
                  <c:v>Nokia 8210</c:v>
                </c:pt>
                <c:pt idx="35">
                  <c:v>Nokia 8850</c:v>
                </c:pt>
                <c:pt idx="36">
                  <c:v>Nokia 8890</c:v>
                </c:pt>
                <c:pt idx="37">
                  <c:v>Panasonic GD 90</c:v>
                </c:pt>
                <c:pt idx="38">
                  <c:v>Panasonic GD 93</c:v>
                </c:pt>
                <c:pt idx="39">
                  <c:v>Philips Azalis 238</c:v>
                </c:pt>
                <c:pt idx="40">
                  <c:v>Philips Savvy Vogue</c:v>
                </c:pt>
                <c:pt idx="41">
                  <c:v>Siemens A35/A36</c:v>
                </c:pt>
                <c:pt idx="42">
                  <c:v>Siemens C25</c:v>
                </c:pt>
                <c:pt idx="43">
                  <c:v>Siemens C35i</c:v>
                </c:pt>
                <c:pt idx="44">
                  <c:v>Siemens M35i</c:v>
                </c:pt>
                <c:pt idx="45">
                  <c:v>Siemens S25</c:v>
                </c:pt>
                <c:pt idx="46">
                  <c:v>Siemens S35i</c:v>
                </c:pt>
                <c:pt idx="47">
                  <c:v>Siemens S40</c:v>
                </c:pt>
                <c:pt idx="48">
                  <c:v>Siemens SL 45</c:v>
                </c:pt>
                <c:pt idx="49">
                  <c:v>Sony CMD-J5</c:v>
                </c:pt>
                <c:pt idx="50">
                  <c:v>Sony CMD-Z5</c:v>
                </c:pt>
              </c:strCache>
            </c:strRef>
          </c:cat>
          <c:val>
            <c:numRef>
              <c:f>'S2'!$G$5:$G$55</c:f>
              <c:numCache>
                <c:ptCount val="51"/>
                <c:pt idx="0">
                  <c:v>47.5</c:v>
                </c:pt>
                <c:pt idx="1">
                  <c:v>56.25</c:v>
                </c:pt>
                <c:pt idx="2">
                  <c:v>56.25</c:v>
                </c:pt>
                <c:pt idx="3">
                  <c:v>29</c:v>
                </c:pt>
                <c:pt idx="4">
                  <c:v>51.5</c:v>
                </c:pt>
                <c:pt idx="5">
                  <c:v>43.5</c:v>
                </c:pt>
                <c:pt idx="6">
                  <c:v>47.5</c:v>
                </c:pt>
                <c:pt idx="7">
                  <c:v>47.5</c:v>
                </c:pt>
                <c:pt idx="8">
                  <c:v>51.75</c:v>
                </c:pt>
                <c:pt idx="9">
                  <c:v>56.75</c:v>
                </c:pt>
                <c:pt idx="10">
                  <c:v>62.75</c:v>
                </c:pt>
                <c:pt idx="11">
                  <c:v>44.5</c:v>
                </c:pt>
                <c:pt idx="12">
                  <c:v>56.25</c:v>
                </c:pt>
                <c:pt idx="13">
                  <c:v>52.75</c:v>
                </c:pt>
                <c:pt idx="14">
                  <c:v>57.5</c:v>
                </c:pt>
                <c:pt idx="15">
                  <c:v>36</c:v>
                </c:pt>
                <c:pt idx="16">
                  <c:v>37.25</c:v>
                </c:pt>
                <c:pt idx="17">
                  <c:v>37.25</c:v>
                </c:pt>
                <c:pt idx="18">
                  <c:v>45.5</c:v>
                </c:pt>
                <c:pt idx="19">
                  <c:v>57.25</c:v>
                </c:pt>
                <c:pt idx="20">
                  <c:v>45.25</c:v>
                </c:pt>
                <c:pt idx="21">
                  <c:v>45.25</c:v>
                </c:pt>
                <c:pt idx="22">
                  <c:v>45.25</c:v>
                </c:pt>
                <c:pt idx="23">
                  <c:v>50.75</c:v>
                </c:pt>
                <c:pt idx="24">
                  <c:v>40</c:v>
                </c:pt>
                <c:pt idx="25">
                  <c:v>50.75</c:v>
                </c:pt>
                <c:pt idx="26">
                  <c:v>57.25</c:v>
                </c:pt>
                <c:pt idx="27">
                  <c:v>57.25</c:v>
                </c:pt>
                <c:pt idx="28">
                  <c:v>57.25</c:v>
                </c:pt>
                <c:pt idx="29">
                  <c:v>49</c:v>
                </c:pt>
                <c:pt idx="30">
                  <c:v>55</c:v>
                </c:pt>
                <c:pt idx="31">
                  <c:v>59.75</c:v>
                </c:pt>
                <c:pt idx="32">
                  <c:v>51.75</c:v>
                </c:pt>
                <c:pt idx="33">
                  <c:v>64.75</c:v>
                </c:pt>
                <c:pt idx="34">
                  <c:v>59</c:v>
                </c:pt>
                <c:pt idx="35">
                  <c:v>58.75</c:v>
                </c:pt>
                <c:pt idx="36">
                  <c:v>58.75</c:v>
                </c:pt>
                <c:pt idx="37">
                  <c:v>48.25</c:v>
                </c:pt>
                <c:pt idx="38">
                  <c:v>58.25</c:v>
                </c:pt>
                <c:pt idx="39">
                  <c:v>44</c:v>
                </c:pt>
                <c:pt idx="40">
                  <c:v>34</c:v>
                </c:pt>
                <c:pt idx="41">
                  <c:v>38.5</c:v>
                </c:pt>
                <c:pt idx="42">
                  <c:v>37.75</c:v>
                </c:pt>
                <c:pt idx="43">
                  <c:v>54</c:v>
                </c:pt>
                <c:pt idx="44">
                  <c:v>57</c:v>
                </c:pt>
                <c:pt idx="45">
                  <c:v>52.75</c:v>
                </c:pt>
                <c:pt idx="46">
                  <c:v>58.75</c:v>
                </c:pt>
                <c:pt idx="47">
                  <c:v>58.25</c:v>
                </c:pt>
                <c:pt idx="48">
                  <c:v>66.5</c:v>
                </c:pt>
                <c:pt idx="49">
                  <c:v>55.75</c:v>
                </c:pt>
                <c:pt idx="50">
                  <c:v>57.25</c:v>
                </c:pt>
              </c:numCache>
            </c:numRef>
          </c:val>
        </c:ser>
        <c:ser>
          <c:idx val="2"/>
          <c:order val="3"/>
          <c:tx>
            <c:strRef>
              <c:f>'S2'!$D$4</c:f>
              <c:strCache>
                <c:ptCount val="1"/>
                <c:pt idx="0">
                  <c:v>cena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'S2'!$B$5:$B$55</c:f>
              <c:strCache>
                <c:ptCount val="51"/>
                <c:pt idx="0">
                  <c:v>Alcatel OT 30x</c:v>
                </c:pt>
                <c:pt idx="1">
                  <c:v>Alcatel OT 501</c:v>
                </c:pt>
                <c:pt idx="2">
                  <c:v>Alcatel OT 701</c:v>
                </c:pt>
                <c:pt idx="3">
                  <c:v>Alcatel OT Club db</c:v>
                </c:pt>
                <c:pt idx="4">
                  <c:v>Benefon Q</c:v>
                </c:pt>
                <c:pt idx="5">
                  <c:v>Benefon Twin Dual SIM</c:v>
                </c:pt>
                <c:pt idx="6">
                  <c:v>Ericsson A2618</c:v>
                </c:pt>
                <c:pt idx="7">
                  <c:v>Ericsson A2628</c:v>
                </c:pt>
                <c:pt idx="8">
                  <c:v>Ericsson R310</c:v>
                </c:pt>
                <c:pt idx="9">
                  <c:v>Ericsson R320</c:v>
                </c:pt>
                <c:pt idx="10">
                  <c:v>Ericsson R520</c:v>
                </c:pt>
                <c:pt idx="11">
                  <c:v>Ericsson T10</c:v>
                </c:pt>
                <c:pt idx="12">
                  <c:v>Ericsson T20</c:v>
                </c:pt>
                <c:pt idx="13">
                  <c:v>Ericsson T28</c:v>
                </c:pt>
                <c:pt idx="14">
                  <c:v>Ericsson T29</c:v>
                </c:pt>
                <c:pt idx="15">
                  <c:v>Motorola T180</c:v>
                </c:pt>
                <c:pt idx="16">
                  <c:v>Motorola T2288</c:v>
                </c:pt>
                <c:pt idx="17">
                  <c:v>Motorola T2288R</c:v>
                </c:pt>
                <c:pt idx="18">
                  <c:v>Motorola Talkabout 205</c:v>
                </c:pt>
                <c:pt idx="19">
                  <c:v>Motorola Timeport 250</c:v>
                </c:pt>
                <c:pt idx="20">
                  <c:v>Motorola Timeport 260</c:v>
                </c:pt>
                <c:pt idx="21">
                  <c:v>Motorola L7089</c:v>
                </c:pt>
                <c:pt idx="22">
                  <c:v>Motorola P7389</c:v>
                </c:pt>
                <c:pt idx="23">
                  <c:v>Motorola V.50</c:v>
                </c:pt>
                <c:pt idx="24">
                  <c:v>Motorola V.100</c:v>
                </c:pt>
                <c:pt idx="25">
                  <c:v>Motorola V.3690</c:v>
                </c:pt>
                <c:pt idx="26">
                  <c:v>Nokia 3210</c:v>
                </c:pt>
                <c:pt idx="27">
                  <c:v>Nokia 3310</c:v>
                </c:pt>
                <c:pt idx="28">
                  <c:v>Nokia 3330</c:v>
                </c:pt>
                <c:pt idx="29">
                  <c:v>Nokia 5110</c:v>
                </c:pt>
                <c:pt idx="30">
                  <c:v>Nokia 6150</c:v>
                </c:pt>
                <c:pt idx="31">
                  <c:v>Nokia 6210</c:v>
                </c:pt>
                <c:pt idx="32">
                  <c:v>Nokia 6250</c:v>
                </c:pt>
                <c:pt idx="33">
                  <c:v>Nokia 7110</c:v>
                </c:pt>
                <c:pt idx="34">
                  <c:v>Nokia 8210</c:v>
                </c:pt>
                <c:pt idx="35">
                  <c:v>Nokia 8850</c:v>
                </c:pt>
                <c:pt idx="36">
                  <c:v>Nokia 8890</c:v>
                </c:pt>
                <c:pt idx="37">
                  <c:v>Panasonic GD 90</c:v>
                </c:pt>
                <c:pt idx="38">
                  <c:v>Panasonic GD 93</c:v>
                </c:pt>
                <c:pt idx="39">
                  <c:v>Philips Azalis 238</c:v>
                </c:pt>
                <c:pt idx="40">
                  <c:v>Philips Savvy Vogue</c:v>
                </c:pt>
                <c:pt idx="41">
                  <c:v>Siemens A35/A36</c:v>
                </c:pt>
                <c:pt idx="42">
                  <c:v>Siemens C25</c:v>
                </c:pt>
                <c:pt idx="43">
                  <c:v>Siemens C35i</c:v>
                </c:pt>
                <c:pt idx="44">
                  <c:v>Siemens M35i</c:v>
                </c:pt>
                <c:pt idx="45">
                  <c:v>Siemens S25</c:v>
                </c:pt>
                <c:pt idx="46">
                  <c:v>Siemens S35i</c:v>
                </c:pt>
                <c:pt idx="47">
                  <c:v>Siemens S40</c:v>
                </c:pt>
                <c:pt idx="48">
                  <c:v>Siemens SL 45</c:v>
                </c:pt>
                <c:pt idx="49">
                  <c:v>Sony CMD-J5</c:v>
                </c:pt>
                <c:pt idx="50">
                  <c:v>Sony CMD-Z5</c:v>
                </c:pt>
              </c:strCache>
            </c:strRef>
          </c:cat>
          <c:val>
            <c:numRef>
              <c:f>'S2'!$D$5:$D$55</c:f>
              <c:numCache>
                <c:ptCount val="51"/>
                <c:pt idx="0">
                  <c:v>128.3908002135937</c:v>
                </c:pt>
                <c:pt idx="1">
                  <c:v>106.65001144252041</c:v>
                </c:pt>
                <c:pt idx="2">
                  <c:v>80.20634678465176</c:v>
                </c:pt>
                <c:pt idx="3">
                  <c:v>131.14844763139826</c:v>
                </c:pt>
                <c:pt idx="4">
                  <c:v>63.26569532382332</c:v>
                </c:pt>
                <c:pt idx="5">
                  <c:v>104.0010679685712</c:v>
                </c:pt>
                <c:pt idx="6">
                  <c:v>132.84194065146082</c:v>
                </c:pt>
                <c:pt idx="7">
                  <c:v>127.14356548935844</c:v>
                </c:pt>
                <c:pt idx="8">
                  <c:v>84.77763368678008</c:v>
                </c:pt>
                <c:pt idx="9">
                  <c:v>94.23487680219695</c:v>
                </c:pt>
                <c:pt idx="10">
                  <c:v>71.64734152109237</c:v>
                </c:pt>
                <c:pt idx="11">
                  <c:v>130.00419559081544</c:v>
                </c:pt>
                <c:pt idx="12">
                  <c:v>110.00839118163094</c:v>
                </c:pt>
                <c:pt idx="13">
                  <c:v>101.8384316118697</c:v>
                </c:pt>
                <c:pt idx="14">
                  <c:v>82.51773590662903</c:v>
                </c:pt>
                <c:pt idx="15">
                  <c:v>130.93103974368753</c:v>
                </c:pt>
                <c:pt idx="16">
                  <c:v>118.59600274620489</c:v>
                </c:pt>
                <c:pt idx="17">
                  <c:v>135.25631245709056</c:v>
                </c:pt>
                <c:pt idx="18">
                  <c:v>112.84041498207337</c:v>
                </c:pt>
                <c:pt idx="19">
                  <c:v>87.95293309939734</c:v>
                </c:pt>
                <c:pt idx="20">
                  <c:v>62.75078190556106</c:v>
                </c:pt>
                <c:pt idx="21">
                  <c:v>75.65222366313219</c:v>
                </c:pt>
                <c:pt idx="22">
                  <c:v>65.416889160119</c:v>
                </c:pt>
                <c:pt idx="23">
                  <c:v>52.978869478983896</c:v>
                </c:pt>
                <c:pt idx="24">
                  <c:v>115.70104508353039</c:v>
                </c:pt>
                <c:pt idx="25">
                  <c:v>59.95880692653901</c:v>
                </c:pt>
                <c:pt idx="26">
                  <c:v>123.81379205126248</c:v>
                </c:pt>
                <c:pt idx="27">
                  <c:v>111.86207948737507</c:v>
                </c:pt>
                <c:pt idx="28">
                  <c:v>106.57563505988252</c:v>
                </c:pt>
                <c:pt idx="29">
                  <c:v>124.28293538790142</c:v>
                </c:pt>
                <c:pt idx="30">
                  <c:v>92.83316805248302</c:v>
                </c:pt>
                <c:pt idx="31">
                  <c:v>83.6905942482264</c:v>
                </c:pt>
                <c:pt idx="32">
                  <c:v>65.96040887939583</c:v>
                </c:pt>
                <c:pt idx="33">
                  <c:v>87.09474406896024</c:v>
                </c:pt>
                <c:pt idx="34">
                  <c:v>83.08986192692043</c:v>
                </c:pt>
                <c:pt idx="35">
                  <c:v>30.48859562132886</c:v>
                </c:pt>
                <c:pt idx="36">
                  <c:v>0</c:v>
                </c:pt>
                <c:pt idx="37">
                  <c:v>87.18628423220689</c:v>
                </c:pt>
                <c:pt idx="38">
                  <c:v>104.3615073613548</c:v>
                </c:pt>
                <c:pt idx="39">
                  <c:v>121.42230528644441</c:v>
                </c:pt>
                <c:pt idx="40">
                  <c:v>130.00419559081544</c:v>
                </c:pt>
                <c:pt idx="41">
                  <c:v>131.82355633534212</c:v>
                </c:pt>
                <c:pt idx="42">
                  <c:v>129.9813105500038</c:v>
                </c:pt>
                <c:pt idx="43">
                  <c:v>121.52528797009685</c:v>
                </c:pt>
                <c:pt idx="44">
                  <c:v>112.81752994126172</c:v>
                </c:pt>
                <c:pt idx="45">
                  <c:v>75.65222366313219</c:v>
                </c:pt>
                <c:pt idx="46">
                  <c:v>87.1977267526127</c:v>
                </c:pt>
                <c:pt idx="47">
                  <c:v>55.828057060035086</c:v>
                </c:pt>
                <c:pt idx="48">
                  <c:v>35.70638492638645</c:v>
                </c:pt>
                <c:pt idx="49">
                  <c:v>112.37127164543442</c:v>
                </c:pt>
                <c:pt idx="50">
                  <c:v>54.05446639713174</c:v>
                </c:pt>
              </c:numCache>
            </c:numRef>
          </c:val>
        </c:ser>
        <c:overlap val="100"/>
        <c:gapWidth val="50"/>
        <c:axId val="16742950"/>
        <c:axId val="16468823"/>
      </c:barChart>
      <c:catAx>
        <c:axId val="16742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468823"/>
        <c:crosses val="autoZero"/>
        <c:auto val="1"/>
        <c:lblOffset val="100"/>
        <c:noMultiLvlLbl val="0"/>
      </c:catAx>
      <c:valAx>
        <c:axId val="164688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42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04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"/>
          <c:w val="0.969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'S2'!$C$4</c:f>
              <c:strCache>
                <c:ptCount val="1"/>
                <c:pt idx="0">
                  <c:v>kompletní výsledek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'S2'!$B$5:$B$55</c:f>
              <c:strCache>
                <c:ptCount val="51"/>
                <c:pt idx="0">
                  <c:v>Alcatel OT 30x</c:v>
                </c:pt>
                <c:pt idx="1">
                  <c:v>Alcatel OT 501</c:v>
                </c:pt>
                <c:pt idx="2">
                  <c:v>Alcatel OT 701</c:v>
                </c:pt>
                <c:pt idx="3">
                  <c:v>Alcatel OT Club db</c:v>
                </c:pt>
                <c:pt idx="4">
                  <c:v>Benefon Q</c:v>
                </c:pt>
                <c:pt idx="5">
                  <c:v>Benefon Twin Dual SIM</c:v>
                </c:pt>
                <c:pt idx="6">
                  <c:v>Ericsson A2618</c:v>
                </c:pt>
                <c:pt idx="7">
                  <c:v>Ericsson A2628</c:v>
                </c:pt>
                <c:pt idx="8">
                  <c:v>Ericsson R310</c:v>
                </c:pt>
                <c:pt idx="9">
                  <c:v>Ericsson R320</c:v>
                </c:pt>
                <c:pt idx="10">
                  <c:v>Ericsson R520</c:v>
                </c:pt>
                <c:pt idx="11">
                  <c:v>Ericsson T10</c:v>
                </c:pt>
                <c:pt idx="12">
                  <c:v>Ericsson T20</c:v>
                </c:pt>
                <c:pt idx="13">
                  <c:v>Ericsson T28</c:v>
                </c:pt>
                <c:pt idx="14">
                  <c:v>Ericsson T29</c:v>
                </c:pt>
                <c:pt idx="15">
                  <c:v>Motorola T180</c:v>
                </c:pt>
                <c:pt idx="16">
                  <c:v>Motorola T2288</c:v>
                </c:pt>
                <c:pt idx="17">
                  <c:v>Motorola T2288R</c:v>
                </c:pt>
                <c:pt idx="18">
                  <c:v>Motorola Talkabout 205</c:v>
                </c:pt>
                <c:pt idx="19">
                  <c:v>Motorola Timeport 250</c:v>
                </c:pt>
                <c:pt idx="20">
                  <c:v>Motorola Timeport 260</c:v>
                </c:pt>
                <c:pt idx="21">
                  <c:v>Motorola L7089</c:v>
                </c:pt>
                <c:pt idx="22">
                  <c:v>Motorola P7389</c:v>
                </c:pt>
                <c:pt idx="23">
                  <c:v>Motorola V.50</c:v>
                </c:pt>
                <c:pt idx="24">
                  <c:v>Motorola V.100</c:v>
                </c:pt>
                <c:pt idx="25">
                  <c:v>Motorola V.3690</c:v>
                </c:pt>
                <c:pt idx="26">
                  <c:v>Nokia 3210</c:v>
                </c:pt>
                <c:pt idx="27">
                  <c:v>Nokia 3310</c:v>
                </c:pt>
                <c:pt idx="28">
                  <c:v>Nokia 3330</c:v>
                </c:pt>
                <c:pt idx="29">
                  <c:v>Nokia 5110</c:v>
                </c:pt>
                <c:pt idx="30">
                  <c:v>Nokia 6150</c:v>
                </c:pt>
                <c:pt idx="31">
                  <c:v>Nokia 6210</c:v>
                </c:pt>
                <c:pt idx="32">
                  <c:v>Nokia 6250</c:v>
                </c:pt>
                <c:pt idx="33">
                  <c:v>Nokia 7110</c:v>
                </c:pt>
                <c:pt idx="34">
                  <c:v>Nokia 8210</c:v>
                </c:pt>
                <c:pt idx="35">
                  <c:v>Nokia 8850</c:v>
                </c:pt>
                <c:pt idx="36">
                  <c:v>Nokia 8890</c:v>
                </c:pt>
                <c:pt idx="37">
                  <c:v>Panasonic GD 90</c:v>
                </c:pt>
                <c:pt idx="38">
                  <c:v>Panasonic GD 93</c:v>
                </c:pt>
                <c:pt idx="39">
                  <c:v>Philips Azalis 238</c:v>
                </c:pt>
                <c:pt idx="40">
                  <c:v>Philips Savvy Vogue</c:v>
                </c:pt>
                <c:pt idx="41">
                  <c:v>Siemens A35/A36</c:v>
                </c:pt>
                <c:pt idx="42">
                  <c:v>Siemens C25</c:v>
                </c:pt>
                <c:pt idx="43">
                  <c:v>Siemens C35i</c:v>
                </c:pt>
                <c:pt idx="44">
                  <c:v>Siemens M35i</c:v>
                </c:pt>
                <c:pt idx="45">
                  <c:v>Siemens S25</c:v>
                </c:pt>
                <c:pt idx="46">
                  <c:v>Siemens S35i</c:v>
                </c:pt>
                <c:pt idx="47">
                  <c:v>Siemens S40</c:v>
                </c:pt>
                <c:pt idx="48">
                  <c:v>Siemens SL 45</c:v>
                </c:pt>
                <c:pt idx="49">
                  <c:v>Sony CMD-J5</c:v>
                </c:pt>
                <c:pt idx="50">
                  <c:v>Sony CMD-Z5</c:v>
                </c:pt>
              </c:strCache>
            </c:strRef>
          </c:cat>
          <c:val>
            <c:numRef>
              <c:f>'S2'!$C$5:$C$55</c:f>
              <c:numCache>
                <c:ptCount val="51"/>
                <c:pt idx="0">
                  <c:v>476.3799656886455</c:v>
                </c:pt>
                <c:pt idx="1">
                  <c:v>660.9686005407038</c:v>
                </c:pt>
                <c:pt idx="2">
                  <c:v>638.6627481795792</c:v>
                </c:pt>
                <c:pt idx="3">
                  <c:v>316.5255734614117</c:v>
                </c:pt>
                <c:pt idx="4">
                  <c:v>540.4121100663632</c:v>
                </c:pt>
                <c:pt idx="5">
                  <c:v>481.23031739899506</c:v>
                </c:pt>
                <c:pt idx="6">
                  <c:v>459.02092941801413</c:v>
                </c:pt>
                <c:pt idx="7">
                  <c:v>477.87368508227195</c:v>
                </c:pt>
                <c:pt idx="8">
                  <c:v>472.38474115061365</c:v>
                </c:pt>
                <c:pt idx="9">
                  <c:v>622.8895236151761</c:v>
                </c:pt>
                <c:pt idx="10">
                  <c:v>729.8190319238838</c:v>
                </c:pt>
                <c:pt idx="11">
                  <c:v>438.08032677233666</c:v>
                </c:pt>
                <c:pt idx="12">
                  <c:v>599.4824880933214</c:v>
                </c:pt>
                <c:pt idx="13">
                  <c:v>534.2715649922507</c:v>
                </c:pt>
                <c:pt idx="14">
                  <c:v>579.6092789034757</c:v>
                </c:pt>
                <c:pt idx="15">
                  <c:v>313.28283790856733</c:v>
                </c:pt>
                <c:pt idx="16">
                  <c:v>313.1152321037452</c:v>
                </c:pt>
                <c:pt idx="17">
                  <c:v>378.1241656678419</c:v>
                </c:pt>
                <c:pt idx="18">
                  <c:v>492.5173416468234</c:v>
                </c:pt>
                <c:pt idx="19">
                  <c:v>515.0598889268119</c:v>
                </c:pt>
                <c:pt idx="20">
                  <c:v>407.8358605276122</c:v>
                </c:pt>
                <c:pt idx="21">
                  <c:v>419.5590788515756</c:v>
                </c:pt>
                <c:pt idx="22">
                  <c:v>431.93842324764495</c:v>
                </c:pt>
                <c:pt idx="23">
                  <c:v>481.7418426914768</c:v>
                </c:pt>
                <c:pt idx="24">
                  <c:v>428.4646496468624</c:v>
                </c:pt>
                <c:pt idx="25">
                  <c:v>407.69978378676024</c:v>
                </c:pt>
                <c:pt idx="26">
                  <c:v>464.849462248753</c:v>
                </c:pt>
                <c:pt idx="27">
                  <c:v>503.1392801101163</c:v>
                </c:pt>
                <c:pt idx="28">
                  <c:v>537.2231442731158</c:v>
                </c:pt>
                <c:pt idx="29">
                  <c:v>325.64030907528144</c:v>
                </c:pt>
                <c:pt idx="30">
                  <c:v>464.7575881501399</c:v>
                </c:pt>
                <c:pt idx="31">
                  <c:v>610.896724036219</c:v>
                </c:pt>
                <c:pt idx="32">
                  <c:v>459.68596085036063</c:v>
                </c:pt>
                <c:pt idx="33">
                  <c:v>523.3567275786755</c:v>
                </c:pt>
                <c:pt idx="34">
                  <c:v>558.7908133480425</c:v>
                </c:pt>
                <c:pt idx="35">
                  <c:v>497.5941821498542</c:v>
                </c:pt>
                <c:pt idx="36">
                  <c:v>474.90375166613995</c:v>
                </c:pt>
                <c:pt idx="37">
                  <c:v>447.97489020924854</c:v>
                </c:pt>
                <c:pt idx="38">
                  <c:v>554.3472213143473</c:v>
                </c:pt>
                <c:pt idx="39">
                  <c:v>504.82079179898244</c:v>
                </c:pt>
                <c:pt idx="40">
                  <c:v>388.9562529229635</c:v>
                </c:pt>
                <c:pt idx="41">
                  <c:v>323.9455762648723</c:v>
                </c:pt>
                <c:pt idx="42">
                  <c:v>308.8078990829391</c:v>
                </c:pt>
                <c:pt idx="43">
                  <c:v>550.3429606325878</c:v>
                </c:pt>
                <c:pt idx="44">
                  <c:v>539.9350934578197</c:v>
                </c:pt>
                <c:pt idx="45">
                  <c:v>516.8616937084528</c:v>
                </c:pt>
                <c:pt idx="46">
                  <c:v>603.264055193576</c:v>
                </c:pt>
                <c:pt idx="47">
                  <c:v>516.8112353699325</c:v>
                </c:pt>
                <c:pt idx="48">
                  <c:v>609.2860186825205</c:v>
                </c:pt>
                <c:pt idx="49">
                  <c:v>618.0510518825383</c:v>
                </c:pt>
                <c:pt idx="50">
                  <c:v>557.3486225280323</c:v>
                </c:pt>
              </c:numCache>
            </c:numRef>
          </c:val>
        </c:ser>
        <c:gapWidth val="50"/>
        <c:axId val="14001680"/>
        <c:axId val="58906257"/>
      </c:barChart>
      <c:catAx>
        <c:axId val="14001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906257"/>
        <c:crosses val="autoZero"/>
        <c:auto val="1"/>
        <c:lblOffset val="100"/>
        <c:noMultiLvlLbl val="0"/>
      </c:catAx>
      <c:valAx>
        <c:axId val="58906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01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05525"/>
          <c:w val="0.128"/>
          <c:h val="0.03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"/>
          <c:w val="0.9695"/>
          <c:h val="0.96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'S2'!$M$4</c:f>
              <c:strCache>
                <c:ptCount val="1"/>
                <c:pt idx="0">
                  <c:v>cena v Kč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'S2'!$H$5:$H$55</c:f>
              <c:numCache>
                <c:ptCount val="51"/>
                <c:pt idx="0">
                  <c:v>347.9891654750518</c:v>
                </c:pt>
                <c:pt idx="1">
                  <c:v>554.3185890981835</c:v>
                </c:pt>
                <c:pt idx="2">
                  <c:v>558.4564013949275</c:v>
                </c:pt>
                <c:pt idx="3">
                  <c:v>185.37712583001343</c:v>
                </c:pt>
                <c:pt idx="4">
                  <c:v>477.1464147425399</c:v>
                </c:pt>
                <c:pt idx="5">
                  <c:v>377.22924943042386</c:v>
                </c:pt>
                <c:pt idx="6">
                  <c:v>326.1789887665533</c:v>
                </c:pt>
                <c:pt idx="7">
                  <c:v>350.7301195929135</c:v>
                </c:pt>
                <c:pt idx="8">
                  <c:v>387.6071074638336</c:v>
                </c:pt>
                <c:pt idx="9">
                  <c:v>528.6546468129792</c:v>
                </c:pt>
                <c:pt idx="10">
                  <c:v>658.1716904027915</c:v>
                </c:pt>
                <c:pt idx="11">
                  <c:v>308.0761311815212</c:v>
                </c:pt>
                <c:pt idx="12">
                  <c:v>489.4740969116905</c:v>
                </c:pt>
                <c:pt idx="13">
                  <c:v>432.433133380381</c:v>
                </c:pt>
                <c:pt idx="14">
                  <c:v>497.09154299684667</c:v>
                </c:pt>
                <c:pt idx="15">
                  <c:v>182.3517981648798</c:v>
                </c:pt>
                <c:pt idx="16">
                  <c:v>194.51922935754033</c:v>
                </c:pt>
                <c:pt idx="17">
                  <c:v>242.86785321075135</c:v>
                </c:pt>
                <c:pt idx="18">
                  <c:v>379.67692666475006</c:v>
                </c:pt>
                <c:pt idx="19">
                  <c:v>427.1069558274146</c:v>
                </c:pt>
                <c:pt idx="20">
                  <c:v>345.0850786220512</c:v>
                </c:pt>
                <c:pt idx="21">
                  <c:v>343.9068551884434</c:v>
                </c:pt>
                <c:pt idx="22">
                  <c:v>366.52153408752594</c:v>
                </c:pt>
                <c:pt idx="23">
                  <c:v>428.7629732124929</c:v>
                </c:pt>
                <c:pt idx="24">
                  <c:v>312.763604563332</c:v>
                </c:pt>
                <c:pt idx="25">
                  <c:v>347.7409768602212</c:v>
                </c:pt>
                <c:pt idx="26">
                  <c:v>341.0356701974905</c:v>
                </c:pt>
                <c:pt idx="27">
                  <c:v>391.27720062274125</c:v>
                </c:pt>
                <c:pt idx="28">
                  <c:v>430.6475092132333</c:v>
                </c:pt>
                <c:pt idx="29">
                  <c:v>201.35737368738</c:v>
                </c:pt>
                <c:pt idx="30">
                  <c:v>371.9244200976569</c:v>
                </c:pt>
                <c:pt idx="31">
                  <c:v>527.2061297879926</c:v>
                </c:pt>
                <c:pt idx="32">
                  <c:v>393.72555197096483</c:v>
                </c:pt>
                <c:pt idx="33">
                  <c:v>436.26198350971526</c:v>
                </c:pt>
                <c:pt idx="34">
                  <c:v>475.7009514211221</c:v>
                </c:pt>
                <c:pt idx="35">
                  <c:v>467.10558652852535</c:v>
                </c:pt>
                <c:pt idx="36">
                  <c:v>474.90375166613995</c:v>
                </c:pt>
                <c:pt idx="37">
                  <c:v>360.78860597704164</c:v>
                </c:pt>
                <c:pt idx="38">
                  <c:v>449.98571395299246</c:v>
                </c:pt>
                <c:pt idx="39">
                  <c:v>383.39848651253806</c:v>
                </c:pt>
                <c:pt idx="40">
                  <c:v>258.952057332148</c:v>
                </c:pt>
                <c:pt idx="41">
                  <c:v>192.12201992953015</c:v>
                </c:pt>
                <c:pt idx="42">
                  <c:v>178.82658853293532</c:v>
                </c:pt>
                <c:pt idx="43">
                  <c:v>428.81767266249096</c:v>
                </c:pt>
                <c:pt idx="44">
                  <c:v>427.11756351655794</c:v>
                </c:pt>
                <c:pt idx="45">
                  <c:v>441.2094700453206</c:v>
                </c:pt>
                <c:pt idx="46">
                  <c:v>516.0663284409634</c:v>
                </c:pt>
                <c:pt idx="47">
                  <c:v>460.9831783098975</c:v>
                </c:pt>
                <c:pt idx="48">
                  <c:v>573.5796337561341</c:v>
                </c:pt>
                <c:pt idx="49">
                  <c:v>505.6797802371039</c:v>
                </c:pt>
                <c:pt idx="50">
                  <c:v>503.2941561309005</c:v>
                </c:pt>
              </c:numCache>
            </c:numRef>
          </c:xVal>
          <c:yVal>
            <c:numRef>
              <c:f>'S2'!$M$5:$M$55</c:f>
              <c:numCache>
                <c:ptCount val="51"/>
                <c:pt idx="0">
                  <c:v>3777</c:v>
                </c:pt>
                <c:pt idx="1">
                  <c:v>7577</c:v>
                </c:pt>
                <c:pt idx="2">
                  <c:v>12199</c:v>
                </c:pt>
                <c:pt idx="3">
                  <c:v>3295</c:v>
                </c:pt>
                <c:pt idx="4">
                  <c:v>15160</c:v>
                </c:pt>
                <c:pt idx="5">
                  <c:v>8040</c:v>
                </c:pt>
                <c:pt idx="6">
                  <c:v>2999</c:v>
                </c:pt>
                <c:pt idx="7">
                  <c:v>3995</c:v>
                </c:pt>
                <c:pt idx="8">
                  <c:v>11400</c:v>
                </c:pt>
                <c:pt idx="9">
                  <c:v>9747</c:v>
                </c:pt>
                <c:pt idx="10">
                  <c:v>13695</c:v>
                </c:pt>
                <c:pt idx="11">
                  <c:v>3495</c:v>
                </c:pt>
                <c:pt idx="12">
                  <c:v>6990</c:v>
                </c:pt>
                <c:pt idx="13">
                  <c:v>8418</c:v>
                </c:pt>
                <c:pt idx="14">
                  <c:v>11795</c:v>
                </c:pt>
                <c:pt idx="15">
                  <c:v>3333</c:v>
                </c:pt>
                <c:pt idx="16">
                  <c:v>5489</c:v>
                </c:pt>
                <c:pt idx="17">
                  <c:v>2577</c:v>
                </c:pt>
                <c:pt idx="18">
                  <c:v>6495</c:v>
                </c:pt>
                <c:pt idx="19">
                  <c:v>10845</c:v>
                </c:pt>
                <c:pt idx="20">
                  <c:v>15250</c:v>
                </c:pt>
                <c:pt idx="21">
                  <c:v>12995</c:v>
                </c:pt>
                <c:pt idx="22">
                  <c:v>14784</c:v>
                </c:pt>
                <c:pt idx="23">
                  <c:v>16958</c:v>
                </c:pt>
                <c:pt idx="24">
                  <c:v>5995</c:v>
                </c:pt>
                <c:pt idx="25">
                  <c:v>15738</c:v>
                </c:pt>
                <c:pt idx="26">
                  <c:v>4577</c:v>
                </c:pt>
                <c:pt idx="27">
                  <c:v>6666</c:v>
                </c:pt>
                <c:pt idx="28">
                  <c:v>7590</c:v>
                </c:pt>
                <c:pt idx="29">
                  <c:v>4495</c:v>
                </c:pt>
                <c:pt idx="30">
                  <c:v>9992</c:v>
                </c:pt>
                <c:pt idx="31">
                  <c:v>11590</c:v>
                </c:pt>
                <c:pt idx="32">
                  <c:v>14689</c:v>
                </c:pt>
                <c:pt idx="33">
                  <c:v>10995</c:v>
                </c:pt>
                <c:pt idx="34">
                  <c:v>11695</c:v>
                </c:pt>
                <c:pt idx="35">
                  <c:v>20889</c:v>
                </c:pt>
                <c:pt idx="36">
                  <c:v>26218</c:v>
                </c:pt>
                <c:pt idx="37">
                  <c:v>10979</c:v>
                </c:pt>
                <c:pt idx="38">
                  <c:v>7977</c:v>
                </c:pt>
                <c:pt idx="39">
                  <c:v>4995</c:v>
                </c:pt>
                <c:pt idx="40">
                  <c:v>3495</c:v>
                </c:pt>
                <c:pt idx="41">
                  <c:v>3177</c:v>
                </c:pt>
                <c:pt idx="42">
                  <c:v>3499</c:v>
                </c:pt>
                <c:pt idx="43">
                  <c:v>4977</c:v>
                </c:pt>
                <c:pt idx="44">
                  <c:v>6499</c:v>
                </c:pt>
                <c:pt idx="45">
                  <c:v>12995</c:v>
                </c:pt>
                <c:pt idx="46">
                  <c:v>10977</c:v>
                </c:pt>
                <c:pt idx="47">
                  <c:v>16460</c:v>
                </c:pt>
                <c:pt idx="48">
                  <c:v>19977</c:v>
                </c:pt>
                <c:pt idx="49">
                  <c:v>6577</c:v>
                </c:pt>
                <c:pt idx="50">
                  <c:v>16770</c:v>
                </c:pt>
              </c:numCache>
            </c:numRef>
          </c:yVal>
          <c:smooth val="0"/>
        </c:ser>
        <c:axId val="60394266"/>
        <c:axId val="6677483"/>
      </c:scatterChart>
      <c:valAx>
        <c:axId val="60394266"/>
        <c:scaling>
          <c:orientation val="minMax"/>
          <c:max val="700"/>
          <c:min val="1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77483"/>
        <c:crosses val="autoZero"/>
        <c:crossBetween val="midCat"/>
        <c:dispUnits/>
        <c:majorUnit val="50"/>
        <c:minorUnit val="50"/>
      </c:valAx>
      <c:valAx>
        <c:axId val="6677483"/>
        <c:scaling>
          <c:orientation val="minMax"/>
          <c:max val="29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394266"/>
        <c:crosses val="autoZero"/>
        <c:crossBetween val="midCat"/>
        <c:dispUnits/>
        <c:majorUnit val="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0.057</cdr:y>
    </cdr:from>
    <cdr:to>
      <cdr:x>0.6365</cdr:x>
      <cdr:y>0.104</cdr:y>
    </cdr:to>
    <cdr:sp>
      <cdr:nvSpPr>
        <cdr:cNvPr id="1" name="TextBox 1"/>
        <cdr:cNvSpPr txBox="1">
          <a:spLocks noChangeArrowheads="1"/>
        </cdr:cNvSpPr>
      </cdr:nvSpPr>
      <cdr:spPr>
        <a:xfrm>
          <a:off x="1466850" y="323850"/>
          <a:ext cx="4410075" cy="26670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Podle polohy  bodů v grafu poznáte, jak odpovídá cena možnostem hodnocených telefonů.</a:t>
          </a:r>
        </a:p>
      </cdr:txBody>
    </cdr:sp>
  </cdr:relSizeAnchor>
  <cdr:relSizeAnchor xmlns:cdr="http://schemas.openxmlformats.org/drawingml/2006/chartDrawing">
    <cdr:from>
      <cdr:x>0.082</cdr:x>
      <cdr:y>0.05775</cdr:y>
    </cdr:from>
    <cdr:to>
      <cdr:x>0.1485</cdr:x>
      <cdr:y>0.16725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" y="323850"/>
          <a:ext cx="619125" cy="62865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drahý a méně vybavený mobil</a:t>
          </a:r>
        </a:p>
      </cdr:txBody>
    </cdr:sp>
  </cdr:relSizeAnchor>
  <cdr:relSizeAnchor xmlns:cdr="http://schemas.openxmlformats.org/drawingml/2006/chartDrawing">
    <cdr:from>
      <cdr:x>0.082</cdr:x>
      <cdr:y>0.8035</cdr:y>
    </cdr:from>
    <cdr:to>
      <cdr:x>0.1475</cdr:x>
      <cdr:y>0.913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" y="4610100"/>
          <a:ext cx="609600" cy="62865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levný, ale méně vybavený mobil</a:t>
          </a:r>
        </a:p>
      </cdr:txBody>
    </cdr:sp>
  </cdr:relSizeAnchor>
  <cdr:relSizeAnchor xmlns:cdr="http://schemas.openxmlformats.org/drawingml/2006/chartDrawing">
    <cdr:from>
      <cdr:x>0.89275</cdr:x>
      <cdr:y>0.8035</cdr:y>
    </cdr:from>
    <cdr:to>
      <cdr:x>0.95925</cdr:x>
      <cdr:y>0.91475</cdr:y>
    </cdr:to>
    <cdr:sp>
      <cdr:nvSpPr>
        <cdr:cNvPr id="4" name="TextBox 4"/>
        <cdr:cNvSpPr txBox="1">
          <a:spLocks noChangeArrowheads="1"/>
        </cdr:cNvSpPr>
      </cdr:nvSpPr>
      <cdr:spPr>
        <a:xfrm>
          <a:off x="8239125" y="4610100"/>
          <a:ext cx="619125" cy="638175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levný a dobře vybavený mobil</a:t>
          </a:r>
        </a:p>
      </cdr:txBody>
    </cdr:sp>
  </cdr:relSizeAnchor>
  <cdr:relSizeAnchor xmlns:cdr="http://schemas.openxmlformats.org/drawingml/2006/chartDrawing">
    <cdr:from>
      <cdr:x>0.89375</cdr:x>
      <cdr:y>0.05225</cdr:y>
    </cdr:from>
    <cdr:to>
      <cdr:x>0.961</cdr:x>
      <cdr:y>0.16275</cdr:y>
    </cdr:to>
    <cdr:sp>
      <cdr:nvSpPr>
        <cdr:cNvPr id="5" name="TextBox 5"/>
        <cdr:cNvSpPr txBox="1">
          <a:spLocks noChangeArrowheads="1"/>
        </cdr:cNvSpPr>
      </cdr:nvSpPr>
      <cdr:spPr>
        <a:xfrm>
          <a:off x="8248650" y="295275"/>
          <a:ext cx="619125" cy="638175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drahý, ale vybavený mobil</a:t>
          </a:r>
        </a:p>
      </cdr:txBody>
    </cdr:sp>
  </cdr:relSizeAnchor>
  <cdr:relSizeAnchor xmlns:cdr="http://schemas.openxmlformats.org/drawingml/2006/chartDrawing">
    <cdr:from>
      <cdr:x>0.15925</cdr:x>
      <cdr:y>0.88325</cdr:y>
    </cdr:from>
    <cdr:to>
      <cdr:x>0.8785</cdr:x>
      <cdr:y>0.914</cdr:y>
    </cdr:to>
    <cdr:sp>
      <cdr:nvSpPr>
        <cdr:cNvPr id="6" name="AutoShape 6"/>
        <cdr:cNvSpPr>
          <a:spLocks/>
        </cdr:cNvSpPr>
      </cdr:nvSpPr>
      <cdr:spPr>
        <a:xfrm>
          <a:off x="1466850" y="5067300"/>
          <a:ext cx="6648450" cy="180975"/>
        </a:xfrm>
        <a:prstGeom prst="homePlate">
          <a:avLst>
            <a:gd name="adj" fmla="val 45138"/>
          </a:avLst>
        </a:prstGeom>
        <a:gradFill rotWithShape="1">
          <a:gsLst>
            <a:gs pos="0">
              <a:srgbClr val="FFFFCC"/>
            </a:gs>
            <a:gs pos="100000">
              <a:srgbClr val="FFCC00"/>
            </a:gs>
          </a:gsLst>
          <a:lin ang="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0.22225</cdr:y>
    </cdr:from>
    <cdr:to>
      <cdr:x>0.10075</cdr:x>
      <cdr:y>0.771</cdr:y>
    </cdr:to>
    <cdr:sp>
      <cdr:nvSpPr>
        <cdr:cNvPr id="7" name="AutoShape 7"/>
        <cdr:cNvSpPr>
          <a:spLocks/>
        </cdr:cNvSpPr>
      </cdr:nvSpPr>
      <cdr:spPr>
        <a:xfrm rot="16200000">
          <a:off x="752475" y="1276350"/>
          <a:ext cx="171450" cy="3152775"/>
        </a:xfrm>
        <a:prstGeom prst="homePlate">
          <a:avLst>
            <a:gd name="adj" fmla="val 45138"/>
          </a:avLst>
        </a:prstGeom>
        <a:gradFill rotWithShape="1">
          <a:gsLst>
            <a:gs pos="0">
              <a:srgbClr val="FFCC00"/>
            </a:gs>
            <a:gs pos="100000">
              <a:srgbClr val="FFFFCC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8.625" style="46" customWidth="1"/>
    <col min="2" max="2" width="23.875" style="5" customWidth="1"/>
    <col min="3" max="3" width="5.00390625" style="5" customWidth="1"/>
    <col min="4" max="5" width="9.125" style="3" customWidth="1"/>
    <col min="6" max="8" width="9.125" style="8" customWidth="1"/>
    <col min="9" max="9" width="11.875" style="8" bestFit="1" customWidth="1"/>
    <col min="10" max="21" width="9.125" style="8" customWidth="1"/>
    <col min="22" max="22" width="11.75390625" style="8" bestFit="1" customWidth="1"/>
    <col min="23" max="24" width="11.25390625" style="8" bestFit="1" customWidth="1"/>
    <col min="25" max="25" width="11.25390625" style="8" customWidth="1"/>
    <col min="26" max="16384" width="9.125" style="8" customWidth="1"/>
  </cols>
  <sheetData>
    <row r="1" s="31" customFormat="1" ht="23.25">
      <c r="A1" s="31" t="s">
        <v>208</v>
      </c>
    </row>
    <row r="2" spans="1:3" ht="11.25">
      <c r="A2" s="4"/>
      <c r="B2" s="9"/>
      <c r="C2" s="6"/>
    </row>
    <row r="3" spans="1:7" s="12" customFormat="1" ht="11.25">
      <c r="A3" s="5" t="s">
        <v>282</v>
      </c>
      <c r="B3" s="48"/>
      <c r="C3" s="6"/>
      <c r="D3" s="2"/>
      <c r="E3" s="2"/>
      <c r="F3" s="2"/>
      <c r="G3" s="2"/>
    </row>
    <row r="4" spans="1:7" s="12" customFormat="1" ht="11.25">
      <c r="A4" s="9" t="s">
        <v>283</v>
      </c>
      <c r="B4" s="9"/>
      <c r="C4" s="6"/>
      <c r="D4" s="2"/>
      <c r="E4" s="2"/>
      <c r="F4" s="2"/>
      <c r="G4" s="2"/>
    </row>
    <row r="6" ht="11.25">
      <c r="A6" s="47" t="s">
        <v>264</v>
      </c>
    </row>
    <row r="8" spans="1:2" ht="11.25">
      <c r="A8" s="49" t="s">
        <v>264</v>
      </c>
      <c r="B8" s="5" t="s">
        <v>271</v>
      </c>
    </row>
    <row r="9" spans="1:2" ht="11.25">
      <c r="A9" s="50" t="s">
        <v>265</v>
      </c>
      <c r="B9" s="5" t="s">
        <v>272</v>
      </c>
    </row>
    <row r="10" spans="1:2" ht="11.25">
      <c r="A10" s="49" t="s">
        <v>266</v>
      </c>
      <c r="B10" s="5" t="s">
        <v>273</v>
      </c>
    </row>
    <row r="11" spans="1:2" ht="11.25">
      <c r="A11" s="49" t="s">
        <v>267</v>
      </c>
      <c r="B11" s="5" t="s">
        <v>274</v>
      </c>
    </row>
    <row r="12" spans="1:2" ht="11.25">
      <c r="A12" s="49" t="s">
        <v>268</v>
      </c>
      <c r="B12" s="5" t="s">
        <v>275</v>
      </c>
    </row>
    <row r="13" ht="11.25">
      <c r="B13" s="5" t="s">
        <v>276</v>
      </c>
    </row>
    <row r="14" ht="11.25">
      <c r="B14" s="5" t="s">
        <v>277</v>
      </c>
    </row>
    <row r="15" spans="1:2" ht="11.25">
      <c r="A15" s="46" t="s">
        <v>269</v>
      </c>
      <c r="B15" s="5" t="s">
        <v>278</v>
      </c>
    </row>
    <row r="16" spans="1:2" ht="11.25">
      <c r="A16" s="49" t="s">
        <v>270</v>
      </c>
      <c r="B16" s="5" t="s">
        <v>279</v>
      </c>
    </row>
    <row r="18" ht="11.25">
      <c r="A18" s="47" t="s">
        <v>262</v>
      </c>
    </row>
    <row r="19" ht="11.25">
      <c r="A19" s="47"/>
    </row>
    <row r="20" ht="11.25">
      <c r="A20" s="46" t="s">
        <v>263</v>
      </c>
    </row>
  </sheetData>
  <hyperlinks>
    <hyperlink ref="A8" location="O!A1" display="Obsah"/>
    <hyperlink ref="A9" location="T!A1" display="Tabulka s parametry"/>
    <hyperlink ref="A10" location="V!A1" display="Tabulka s výpočty"/>
    <hyperlink ref="A11" location="'S1'!A1" display="Data pro grafy"/>
    <hyperlink ref="A12" location="'S2'!A1" display="Data pro grafy (hodnoty)"/>
    <hyperlink ref="A16" location="Vysvětlivky!A1" display="Vysvětlivky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10.75390625" style="11" customWidth="1"/>
    <col min="2" max="2" width="23.875" style="5" customWidth="1"/>
    <col min="3" max="3" width="5.00390625" style="5" customWidth="1"/>
    <col min="4" max="5" width="9.125" style="3" customWidth="1"/>
    <col min="6" max="8" width="9.125" style="8" customWidth="1"/>
    <col min="9" max="9" width="11.875" style="8" bestFit="1" customWidth="1"/>
    <col min="10" max="21" width="9.125" style="8" customWidth="1"/>
    <col min="22" max="22" width="11.75390625" style="8" bestFit="1" customWidth="1"/>
    <col min="23" max="24" width="11.25390625" style="8" bestFit="1" customWidth="1"/>
    <col min="25" max="25" width="11.25390625" style="8" customWidth="1"/>
    <col min="26" max="16384" width="9.125" style="8" customWidth="1"/>
  </cols>
  <sheetData>
    <row r="1" s="31" customFormat="1" ht="23.25">
      <c r="A1" s="31" t="s">
        <v>84</v>
      </c>
    </row>
    <row r="2" spans="1:3" ht="12">
      <c r="A2" s="6"/>
      <c r="B2" s="9"/>
      <c r="C2" s="6"/>
    </row>
    <row r="3" spans="1:54" s="12" customFormat="1" ht="12">
      <c r="A3" s="6"/>
      <c r="B3" s="6" t="s">
        <v>7</v>
      </c>
      <c r="C3" s="6"/>
      <c r="D3" s="2" t="s">
        <v>9</v>
      </c>
      <c r="E3" s="2" t="s">
        <v>9</v>
      </c>
      <c r="F3" s="2" t="s">
        <v>9</v>
      </c>
      <c r="G3" s="2" t="s">
        <v>9</v>
      </c>
      <c r="H3" s="12" t="s">
        <v>87</v>
      </c>
      <c r="I3" s="12" t="s">
        <v>87</v>
      </c>
      <c r="J3" s="12" t="s">
        <v>90</v>
      </c>
      <c r="K3" s="12" t="s">
        <v>90</v>
      </c>
      <c r="L3" s="12" t="s">
        <v>90</v>
      </c>
      <c r="M3" s="12" t="s">
        <v>90</v>
      </c>
      <c r="N3" s="12" t="s">
        <v>90</v>
      </c>
      <c r="O3" s="12" t="s">
        <v>90</v>
      </c>
      <c r="P3" s="12" t="s">
        <v>90</v>
      </c>
      <c r="Q3" s="12" t="s">
        <v>90</v>
      </c>
      <c r="R3" s="12" t="s">
        <v>90</v>
      </c>
      <c r="S3" s="12" t="s">
        <v>100</v>
      </c>
      <c r="T3" s="12" t="s">
        <v>100</v>
      </c>
      <c r="U3" s="12" t="s">
        <v>100</v>
      </c>
      <c r="V3" s="12" t="s">
        <v>100</v>
      </c>
      <c r="W3" s="12" t="s">
        <v>100</v>
      </c>
      <c r="X3" s="12" t="s">
        <v>100</v>
      </c>
      <c r="Y3" s="12" t="s">
        <v>100</v>
      </c>
      <c r="Z3" s="12" t="s">
        <v>100</v>
      </c>
      <c r="AA3" s="12" t="s">
        <v>100</v>
      </c>
      <c r="AB3" s="12" t="s">
        <v>100</v>
      </c>
      <c r="AC3" s="12" t="s">
        <v>100</v>
      </c>
      <c r="AD3" s="12" t="s">
        <v>111</v>
      </c>
      <c r="AE3" s="12" t="s">
        <v>111</v>
      </c>
      <c r="AF3" s="12" t="s">
        <v>111</v>
      </c>
      <c r="AG3" s="12" t="s">
        <v>111</v>
      </c>
      <c r="AH3" s="12" t="s">
        <v>111</v>
      </c>
      <c r="AI3" s="12" t="s">
        <v>111</v>
      </c>
      <c r="AJ3" s="12" t="s">
        <v>111</v>
      </c>
      <c r="AK3" s="12" t="s">
        <v>111</v>
      </c>
      <c r="AL3" s="12" t="s">
        <v>111</v>
      </c>
      <c r="AM3" s="12" t="s">
        <v>111</v>
      </c>
      <c r="AN3" s="12" t="s">
        <v>111</v>
      </c>
      <c r="AO3" s="12" t="s">
        <v>112</v>
      </c>
      <c r="AP3" s="12" t="s">
        <v>112</v>
      </c>
      <c r="AQ3" s="12" t="s">
        <v>115</v>
      </c>
      <c r="AR3" s="12" t="s">
        <v>115</v>
      </c>
      <c r="AS3" s="12" t="s">
        <v>117</v>
      </c>
      <c r="AT3" s="12" t="s">
        <v>117</v>
      </c>
      <c r="AU3" s="12" t="s">
        <v>117</v>
      </c>
      <c r="AV3" s="12" t="s">
        <v>117</v>
      </c>
      <c r="AW3" s="12" t="s">
        <v>117</v>
      </c>
      <c r="AX3" s="12" t="s">
        <v>117</v>
      </c>
      <c r="AY3" s="12" t="s">
        <v>117</v>
      </c>
      <c r="AZ3" s="12" t="s">
        <v>117</v>
      </c>
      <c r="BA3" s="12" t="s">
        <v>125</v>
      </c>
      <c r="BB3" s="12" t="s">
        <v>125</v>
      </c>
    </row>
    <row r="4" spans="1:54" s="12" customFormat="1" ht="12">
      <c r="A4" s="6"/>
      <c r="B4" s="6" t="s">
        <v>8</v>
      </c>
      <c r="C4" s="6"/>
      <c r="D4" s="2" t="s">
        <v>10</v>
      </c>
      <c r="E4" s="2" t="s">
        <v>73</v>
      </c>
      <c r="F4" s="2" t="s">
        <v>86</v>
      </c>
      <c r="G4" s="2" t="s">
        <v>133</v>
      </c>
      <c r="H4" s="12" t="s">
        <v>88</v>
      </c>
      <c r="I4" s="12" t="s">
        <v>89</v>
      </c>
      <c r="J4" s="12" t="s">
        <v>94</v>
      </c>
      <c r="K4" s="12" t="s">
        <v>93</v>
      </c>
      <c r="L4" s="12" t="s">
        <v>91</v>
      </c>
      <c r="M4" s="12" t="s">
        <v>92</v>
      </c>
      <c r="N4" s="12" t="s">
        <v>95</v>
      </c>
      <c r="O4" s="12" t="s">
        <v>96</v>
      </c>
      <c r="P4" s="12" t="s">
        <v>97</v>
      </c>
      <c r="Q4" s="12" t="s">
        <v>98</v>
      </c>
      <c r="R4" s="12" t="s">
        <v>99</v>
      </c>
      <c r="S4" s="12" t="s">
        <v>101</v>
      </c>
      <c r="T4" s="12" t="s">
        <v>102</v>
      </c>
      <c r="U4" s="12" t="s">
        <v>103</v>
      </c>
      <c r="V4" s="12" t="s">
        <v>107</v>
      </c>
      <c r="W4" s="12" t="s">
        <v>104</v>
      </c>
      <c r="X4" s="12" t="s">
        <v>105</v>
      </c>
      <c r="Y4" s="12" t="s">
        <v>129</v>
      </c>
      <c r="Z4" s="12" t="s">
        <v>106</v>
      </c>
      <c r="AA4" s="12" t="s">
        <v>108</v>
      </c>
      <c r="AB4" s="12" t="s">
        <v>109</v>
      </c>
      <c r="AC4" s="12" t="s">
        <v>110</v>
      </c>
      <c r="AD4" s="12">
        <v>3210</v>
      </c>
      <c r="AE4" s="12">
        <v>3310</v>
      </c>
      <c r="AF4" s="12">
        <v>3330</v>
      </c>
      <c r="AG4" s="12">
        <v>5110</v>
      </c>
      <c r="AH4" s="12">
        <v>6150</v>
      </c>
      <c r="AI4" s="12">
        <v>6210</v>
      </c>
      <c r="AJ4" s="12">
        <v>6250</v>
      </c>
      <c r="AK4" s="12">
        <v>7110</v>
      </c>
      <c r="AL4" s="12">
        <v>8210</v>
      </c>
      <c r="AM4" s="12">
        <v>8850</v>
      </c>
      <c r="AN4" s="12">
        <v>8890</v>
      </c>
      <c r="AO4" s="12" t="s">
        <v>113</v>
      </c>
      <c r="AP4" s="12" t="s">
        <v>114</v>
      </c>
      <c r="AQ4" s="12" t="s">
        <v>145</v>
      </c>
      <c r="AR4" s="12" t="s">
        <v>116</v>
      </c>
      <c r="AS4" s="12" t="s">
        <v>118</v>
      </c>
      <c r="AT4" s="12" t="s">
        <v>146</v>
      </c>
      <c r="AU4" s="12" t="s">
        <v>119</v>
      </c>
      <c r="AV4" s="12" t="s">
        <v>120</v>
      </c>
      <c r="AW4" s="12" t="s">
        <v>121</v>
      </c>
      <c r="AX4" s="12" t="s">
        <v>122</v>
      </c>
      <c r="AY4" s="12" t="s">
        <v>123</v>
      </c>
      <c r="AZ4" s="12" t="s">
        <v>124</v>
      </c>
      <c r="BA4" s="12" t="s">
        <v>126</v>
      </c>
      <c r="BB4" s="12" t="s">
        <v>127</v>
      </c>
    </row>
    <row r="5" spans="1:5" s="12" customFormat="1" ht="12">
      <c r="A5" s="6"/>
      <c r="B5" s="6"/>
      <c r="C5" s="6"/>
      <c r="D5" s="2"/>
      <c r="E5" s="2"/>
    </row>
    <row r="6" spans="1:256" ht="12">
      <c r="A6" s="10" t="s">
        <v>11</v>
      </c>
      <c r="B6" s="9" t="s">
        <v>1</v>
      </c>
      <c r="C6" s="6"/>
      <c r="D6" s="1">
        <v>6995</v>
      </c>
      <c r="E6" s="1">
        <v>10995</v>
      </c>
      <c r="F6" s="1"/>
      <c r="G6" s="1"/>
      <c r="H6" s="1"/>
      <c r="I6" s="1"/>
      <c r="J6" s="1"/>
      <c r="K6" s="1"/>
      <c r="L6" s="1"/>
      <c r="M6" s="1">
        <v>16995</v>
      </c>
      <c r="N6" s="1"/>
      <c r="O6" s="1"/>
      <c r="P6" s="1"/>
      <c r="Q6" s="1">
        <v>20995</v>
      </c>
      <c r="R6" s="1"/>
      <c r="S6" s="1"/>
      <c r="T6" s="1">
        <v>7995</v>
      </c>
      <c r="U6" s="1"/>
      <c r="V6" s="1"/>
      <c r="W6" s="1"/>
      <c r="X6" s="1">
        <v>15995</v>
      </c>
      <c r="Y6" s="1">
        <v>14995</v>
      </c>
      <c r="Z6" s="1"/>
      <c r="AA6" s="1"/>
      <c r="AB6" s="1"/>
      <c r="AC6" s="1"/>
      <c r="AD6" s="1"/>
      <c r="AE6" s="1">
        <v>9995</v>
      </c>
      <c r="AF6" s="1">
        <v>11995</v>
      </c>
      <c r="AG6" s="1">
        <v>6995</v>
      </c>
      <c r="AH6" s="1"/>
      <c r="AI6" s="1">
        <v>15995</v>
      </c>
      <c r="AJ6" s="1">
        <v>16995</v>
      </c>
      <c r="AK6" s="1">
        <v>12995</v>
      </c>
      <c r="AL6" s="1">
        <v>15995</v>
      </c>
      <c r="AM6" s="1">
        <v>23995</v>
      </c>
      <c r="AN6" s="1">
        <v>29995</v>
      </c>
      <c r="AO6" s="1">
        <v>12995</v>
      </c>
      <c r="AP6" s="1"/>
      <c r="AQ6" s="1"/>
      <c r="AR6" s="1"/>
      <c r="AS6" s="1">
        <v>6995</v>
      </c>
      <c r="AT6" s="1"/>
      <c r="AU6" s="1">
        <v>6995</v>
      </c>
      <c r="AV6" s="1"/>
      <c r="AW6" s="1">
        <v>12995</v>
      </c>
      <c r="AX6" s="1">
        <v>12995</v>
      </c>
      <c r="AY6" s="1">
        <v>18995</v>
      </c>
      <c r="AZ6" s="1">
        <v>21995</v>
      </c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">
      <c r="A7" s="10"/>
      <c r="B7" s="9" t="s">
        <v>2</v>
      </c>
      <c r="C7" s="6"/>
      <c r="D7" s="1">
        <v>4495</v>
      </c>
      <c r="E7" s="1">
        <v>7995</v>
      </c>
      <c r="F7" s="1"/>
      <c r="G7" s="1">
        <v>3295</v>
      </c>
      <c r="H7" s="1"/>
      <c r="I7" s="1"/>
      <c r="J7" s="1"/>
      <c r="K7" s="1">
        <v>3995</v>
      </c>
      <c r="L7" s="1"/>
      <c r="M7" s="1"/>
      <c r="N7" s="1"/>
      <c r="O7" s="1">
        <v>3495</v>
      </c>
      <c r="P7" s="1"/>
      <c r="Q7" s="1"/>
      <c r="R7" s="1"/>
      <c r="S7" s="1">
        <v>3495</v>
      </c>
      <c r="T7" s="1"/>
      <c r="U7" s="1"/>
      <c r="V7" s="1">
        <v>6495</v>
      </c>
      <c r="W7" s="1"/>
      <c r="X7" s="1"/>
      <c r="Y7" s="1"/>
      <c r="Z7" s="1"/>
      <c r="AA7" s="1"/>
      <c r="AB7" s="1">
        <v>5995</v>
      </c>
      <c r="AC7" s="1"/>
      <c r="AD7" s="1">
        <v>5995</v>
      </c>
      <c r="AE7" s="1">
        <v>7995</v>
      </c>
      <c r="AF7" s="1">
        <v>9995</v>
      </c>
      <c r="AG7" s="1">
        <v>4495</v>
      </c>
      <c r="AH7" s="1"/>
      <c r="AI7" s="1"/>
      <c r="AJ7" s="1"/>
      <c r="AK7" s="1"/>
      <c r="AL7" s="1"/>
      <c r="AM7" s="1"/>
      <c r="AN7" s="1"/>
      <c r="AO7" s="1"/>
      <c r="AP7" s="1"/>
      <c r="AQ7" s="1">
        <v>4995</v>
      </c>
      <c r="AR7" s="1">
        <v>3495</v>
      </c>
      <c r="AS7" s="1">
        <v>3995</v>
      </c>
      <c r="AT7" s="1"/>
      <c r="AU7" s="1">
        <v>4995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">
      <c r="A8" s="10"/>
      <c r="B8" s="9" t="s">
        <v>3</v>
      </c>
      <c r="C8" s="6"/>
      <c r="D8" s="1">
        <v>3777</v>
      </c>
      <c r="E8" s="1">
        <v>7577</v>
      </c>
      <c r="F8" s="1"/>
      <c r="G8" s="1"/>
      <c r="H8" s="1"/>
      <c r="I8" s="1"/>
      <c r="J8" s="1">
        <v>2999</v>
      </c>
      <c r="K8" s="1"/>
      <c r="L8" s="1"/>
      <c r="M8" s="1"/>
      <c r="N8" s="1"/>
      <c r="O8" s="1"/>
      <c r="P8" s="1"/>
      <c r="Q8" s="1"/>
      <c r="R8" s="1"/>
      <c r="S8" s="1"/>
      <c r="T8" s="1"/>
      <c r="U8" s="1">
        <v>2577</v>
      </c>
      <c r="V8" s="1"/>
      <c r="W8" s="1"/>
      <c r="X8" s="1"/>
      <c r="Y8" s="1"/>
      <c r="Z8" s="1"/>
      <c r="AA8" s="1"/>
      <c r="AB8" s="1"/>
      <c r="AC8" s="1"/>
      <c r="AD8" s="1">
        <v>4577</v>
      </c>
      <c r="AE8" s="1">
        <v>6777</v>
      </c>
      <c r="AF8" s="1"/>
      <c r="AG8" s="1"/>
      <c r="AH8" s="1"/>
      <c r="AI8" s="1">
        <v>11977</v>
      </c>
      <c r="AJ8" s="1"/>
      <c r="AK8" s="1"/>
      <c r="AL8" s="1">
        <v>13977</v>
      </c>
      <c r="AM8" s="1">
        <v>23977</v>
      </c>
      <c r="AN8" s="1"/>
      <c r="AO8" s="1"/>
      <c r="AP8" s="1">
        <v>7977</v>
      </c>
      <c r="AQ8" s="1"/>
      <c r="AR8" s="1"/>
      <c r="AS8" s="1">
        <v>3177</v>
      </c>
      <c r="AT8" s="1"/>
      <c r="AU8" s="1">
        <v>4977</v>
      </c>
      <c r="AV8" s="1"/>
      <c r="AW8" s="1"/>
      <c r="AX8" s="1">
        <v>10977</v>
      </c>
      <c r="AY8" s="1"/>
      <c r="AZ8" s="1">
        <v>19977</v>
      </c>
      <c r="BA8" s="1">
        <v>6577</v>
      </c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">
      <c r="A9" s="10"/>
      <c r="B9" s="9" t="s">
        <v>4</v>
      </c>
      <c r="C9" s="6"/>
      <c r="D9" s="1">
        <v>4879</v>
      </c>
      <c r="E9" s="1">
        <v>9759</v>
      </c>
      <c r="F9" s="1">
        <v>12199</v>
      </c>
      <c r="G9" s="1"/>
      <c r="H9" s="1"/>
      <c r="I9" s="1"/>
      <c r="J9" s="1"/>
      <c r="K9" s="1"/>
      <c r="L9" s="1">
        <v>14639</v>
      </c>
      <c r="M9" s="1">
        <v>17079</v>
      </c>
      <c r="N9" s="1"/>
      <c r="O9" s="1"/>
      <c r="P9" s="1"/>
      <c r="Q9" s="1">
        <v>12199</v>
      </c>
      <c r="R9" s="1"/>
      <c r="S9" s="1">
        <v>4879</v>
      </c>
      <c r="T9" s="1">
        <v>5489</v>
      </c>
      <c r="U9" s="1"/>
      <c r="V9" s="1"/>
      <c r="W9" s="1"/>
      <c r="X9" s="1"/>
      <c r="Y9" s="1"/>
      <c r="Z9" s="1"/>
      <c r="AA9" s="1"/>
      <c r="AB9" s="1"/>
      <c r="AC9" s="1">
        <v>20739</v>
      </c>
      <c r="AD9" s="1">
        <v>6099</v>
      </c>
      <c r="AE9" s="1">
        <v>7319</v>
      </c>
      <c r="AF9" s="1">
        <v>10979</v>
      </c>
      <c r="AG9" s="1">
        <v>5489</v>
      </c>
      <c r="AH9" s="1"/>
      <c r="AI9" s="1">
        <v>13419</v>
      </c>
      <c r="AJ9" s="1"/>
      <c r="AK9" s="1"/>
      <c r="AL9" s="1">
        <v>15859</v>
      </c>
      <c r="AM9" s="1">
        <v>26839</v>
      </c>
      <c r="AN9" s="1"/>
      <c r="AO9" s="1">
        <v>10979</v>
      </c>
      <c r="AP9" s="1"/>
      <c r="AQ9" s="1"/>
      <c r="AR9" s="1"/>
      <c r="AS9" s="1">
        <v>4879</v>
      </c>
      <c r="AT9" s="1"/>
      <c r="AU9" s="1">
        <v>6099</v>
      </c>
      <c r="AV9" s="1">
        <v>7319</v>
      </c>
      <c r="AW9" s="1"/>
      <c r="AX9" s="1">
        <v>10979</v>
      </c>
      <c r="AY9" s="1"/>
      <c r="AZ9" s="1">
        <v>21959</v>
      </c>
      <c r="BA9" s="1">
        <v>7319</v>
      </c>
      <c r="BB9" s="1">
        <v>17079</v>
      </c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">
      <c r="A10" s="10"/>
      <c r="B10" s="9" t="s">
        <v>5</v>
      </c>
      <c r="C10" s="6"/>
      <c r="D10" s="1">
        <v>4499</v>
      </c>
      <c r="E10" s="1">
        <v>8499</v>
      </c>
      <c r="F10" s="1"/>
      <c r="G10" s="1">
        <v>3499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v>3333</v>
      </c>
      <c r="T10" s="1"/>
      <c r="U10" s="1">
        <v>3499</v>
      </c>
      <c r="V10" s="1"/>
      <c r="W10" s="1"/>
      <c r="X10" s="1"/>
      <c r="Y10" s="1"/>
      <c r="Z10" s="1"/>
      <c r="AA10" s="1"/>
      <c r="AB10" s="1"/>
      <c r="AC10" s="1"/>
      <c r="AD10" s="1">
        <v>5999</v>
      </c>
      <c r="AE10" s="1">
        <v>7999</v>
      </c>
      <c r="AF10" s="1">
        <v>9999</v>
      </c>
      <c r="AG10" s="1">
        <v>4499</v>
      </c>
      <c r="AH10" s="1"/>
      <c r="AI10" s="1"/>
      <c r="AJ10" s="1"/>
      <c r="AK10" s="1"/>
      <c r="AL10" s="1"/>
      <c r="AM10" s="1"/>
      <c r="AN10" s="1"/>
      <c r="AO10" s="1"/>
      <c r="AP10" s="1">
        <v>8999</v>
      </c>
      <c r="AQ10" s="1"/>
      <c r="AR10" s="1"/>
      <c r="AS10" s="1">
        <v>3999</v>
      </c>
      <c r="AT10" s="1">
        <v>3499</v>
      </c>
      <c r="AU10" s="1">
        <v>5499</v>
      </c>
      <c r="AV10" s="1">
        <v>6499</v>
      </c>
      <c r="AW10" s="1"/>
      <c r="AX10" s="1"/>
      <c r="AY10" s="1"/>
      <c r="AZ10" s="1"/>
      <c r="BA10" s="1">
        <v>7999</v>
      </c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">
      <c r="A11" s="10"/>
      <c r="B11" s="9" t="s">
        <v>6</v>
      </c>
      <c r="C11" s="6"/>
      <c r="D11" s="1"/>
      <c r="E11" s="1"/>
      <c r="F11" s="1"/>
      <c r="G11" s="1"/>
      <c r="H11" s="1">
        <v>15160</v>
      </c>
      <c r="I11" s="1">
        <v>8040</v>
      </c>
      <c r="J11" s="1"/>
      <c r="K11" s="1"/>
      <c r="L11" s="1">
        <v>11400</v>
      </c>
      <c r="M11" s="1">
        <v>9747</v>
      </c>
      <c r="N11" s="1">
        <v>13695</v>
      </c>
      <c r="O11" s="1">
        <v>5995</v>
      </c>
      <c r="P11" s="1">
        <v>6990</v>
      </c>
      <c r="Q11" s="1">
        <v>8418</v>
      </c>
      <c r="R11" s="1">
        <v>11795</v>
      </c>
      <c r="S11" s="1"/>
      <c r="T11" s="1"/>
      <c r="U11" s="1"/>
      <c r="V11" s="1"/>
      <c r="W11" s="1">
        <v>10845</v>
      </c>
      <c r="X11" s="1">
        <v>15250</v>
      </c>
      <c r="Y11" s="1">
        <v>12995</v>
      </c>
      <c r="Z11" s="1">
        <v>14784</v>
      </c>
      <c r="AA11" s="1">
        <v>16958</v>
      </c>
      <c r="AB11" s="1"/>
      <c r="AC11" s="1">
        <v>15738</v>
      </c>
      <c r="AD11" s="1"/>
      <c r="AE11" s="1">
        <v>6666</v>
      </c>
      <c r="AF11" s="1">
        <v>7590</v>
      </c>
      <c r="AG11" s="1">
        <v>5917</v>
      </c>
      <c r="AH11" s="1">
        <v>9992</v>
      </c>
      <c r="AI11" s="1">
        <v>11590</v>
      </c>
      <c r="AJ11" s="1">
        <v>14689</v>
      </c>
      <c r="AK11" s="1">
        <v>10995</v>
      </c>
      <c r="AL11" s="1">
        <v>11695</v>
      </c>
      <c r="AM11" s="1">
        <v>20889</v>
      </c>
      <c r="AN11" s="1">
        <v>26218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>
        <v>16460</v>
      </c>
      <c r="AZ11" s="1"/>
      <c r="BA11" s="1"/>
      <c r="BB11" s="1">
        <v>16770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5" s="18" customFormat="1" ht="1.5" customHeight="1">
      <c r="A12" s="15"/>
      <c r="B12" s="16"/>
      <c r="C12" s="15"/>
      <c r="D12" s="17"/>
      <c r="E12" s="17"/>
    </row>
    <row r="13" spans="1:5" ht="12">
      <c r="A13" s="9"/>
      <c r="B13" s="9"/>
      <c r="C13" s="6"/>
      <c r="D13" s="1"/>
      <c r="E13" s="1"/>
    </row>
    <row r="14" spans="1:54" ht="12">
      <c r="A14" s="10" t="s">
        <v>12</v>
      </c>
      <c r="B14" s="9" t="s">
        <v>13</v>
      </c>
      <c r="C14" s="6"/>
      <c r="D14" s="3">
        <v>109</v>
      </c>
      <c r="E14" s="3">
        <v>103</v>
      </c>
      <c r="F14" s="8">
        <v>103</v>
      </c>
      <c r="G14" s="8">
        <v>122</v>
      </c>
      <c r="H14" s="8">
        <v>100</v>
      </c>
      <c r="I14" s="8">
        <v>112</v>
      </c>
      <c r="J14" s="8">
        <v>131</v>
      </c>
      <c r="K14" s="8">
        <v>131</v>
      </c>
      <c r="L14" s="8">
        <v>131</v>
      </c>
      <c r="M14" s="8">
        <v>130</v>
      </c>
      <c r="N14" s="8">
        <v>130</v>
      </c>
      <c r="O14" s="8">
        <v>105</v>
      </c>
      <c r="P14" s="8">
        <v>101</v>
      </c>
      <c r="Q14" s="8">
        <v>95</v>
      </c>
      <c r="R14" s="8">
        <v>95</v>
      </c>
      <c r="S14" s="8">
        <v>130</v>
      </c>
      <c r="T14" s="8">
        <v>130</v>
      </c>
      <c r="U14" s="8">
        <v>130</v>
      </c>
      <c r="V14" s="8">
        <v>112</v>
      </c>
      <c r="W14" s="8">
        <v>130</v>
      </c>
      <c r="X14" s="8">
        <v>130</v>
      </c>
      <c r="Y14" s="8">
        <v>130</v>
      </c>
      <c r="Z14" s="8">
        <v>130</v>
      </c>
      <c r="AA14" s="8">
        <v>82</v>
      </c>
      <c r="AB14" s="8">
        <v>92</v>
      </c>
      <c r="AC14" s="8">
        <v>82</v>
      </c>
      <c r="AD14" s="8">
        <v>124</v>
      </c>
      <c r="AE14" s="8">
        <v>113</v>
      </c>
      <c r="AF14" s="8">
        <v>113</v>
      </c>
      <c r="AG14" s="8">
        <v>132</v>
      </c>
      <c r="AH14" s="8">
        <v>129</v>
      </c>
      <c r="AI14" s="8">
        <v>130</v>
      </c>
      <c r="AJ14" s="8">
        <v>142</v>
      </c>
      <c r="AK14" s="8">
        <v>125</v>
      </c>
      <c r="AL14" s="8">
        <v>102</v>
      </c>
      <c r="AM14" s="8">
        <v>100</v>
      </c>
      <c r="AN14" s="8">
        <v>100</v>
      </c>
      <c r="AO14" s="8">
        <v>118</v>
      </c>
      <c r="AP14" s="8">
        <v>120</v>
      </c>
      <c r="AQ14" s="8">
        <v>119</v>
      </c>
      <c r="AR14" s="8">
        <v>129</v>
      </c>
      <c r="AS14" s="8">
        <v>118</v>
      </c>
      <c r="AT14" s="8">
        <v>117</v>
      </c>
      <c r="AU14" s="8">
        <v>118</v>
      </c>
      <c r="AV14" s="8">
        <v>118</v>
      </c>
      <c r="AW14" s="8">
        <v>117</v>
      </c>
      <c r="AX14" s="8">
        <v>118</v>
      </c>
      <c r="AY14" s="8">
        <v>112</v>
      </c>
      <c r="AZ14" s="8">
        <v>105</v>
      </c>
      <c r="BA14" s="8">
        <v>123</v>
      </c>
      <c r="BB14" s="8">
        <v>88</v>
      </c>
    </row>
    <row r="15" spans="1:54" ht="12">
      <c r="A15" s="10" t="s">
        <v>70</v>
      </c>
      <c r="B15" s="9" t="s">
        <v>14</v>
      </c>
      <c r="C15" s="6"/>
      <c r="D15" s="3">
        <v>45</v>
      </c>
      <c r="E15" s="3">
        <v>42</v>
      </c>
      <c r="F15" s="8">
        <v>42</v>
      </c>
      <c r="G15" s="8">
        <v>48</v>
      </c>
      <c r="H15" s="8">
        <v>46</v>
      </c>
      <c r="I15" s="8">
        <v>49</v>
      </c>
      <c r="J15" s="8">
        <v>51</v>
      </c>
      <c r="K15" s="8">
        <v>51</v>
      </c>
      <c r="L15" s="8">
        <v>53</v>
      </c>
      <c r="M15" s="8">
        <v>51</v>
      </c>
      <c r="N15" s="8">
        <v>50</v>
      </c>
      <c r="O15" s="8">
        <v>49</v>
      </c>
      <c r="P15" s="8">
        <v>54</v>
      </c>
      <c r="Q15" s="8">
        <v>46</v>
      </c>
      <c r="R15" s="8">
        <v>51</v>
      </c>
      <c r="S15" s="8">
        <v>47</v>
      </c>
      <c r="T15" s="8">
        <v>47</v>
      </c>
      <c r="U15" s="8">
        <v>47</v>
      </c>
      <c r="V15" s="8">
        <v>46</v>
      </c>
      <c r="W15" s="8">
        <v>46</v>
      </c>
      <c r="X15" s="8">
        <v>46</v>
      </c>
      <c r="Y15" s="8">
        <v>45</v>
      </c>
      <c r="Z15" s="8">
        <v>45</v>
      </c>
      <c r="AA15" s="8">
        <v>43</v>
      </c>
      <c r="AB15" s="8">
        <v>72</v>
      </c>
      <c r="AC15" s="8">
        <v>43</v>
      </c>
      <c r="AD15" s="8">
        <v>51</v>
      </c>
      <c r="AE15" s="8">
        <v>48</v>
      </c>
      <c r="AF15" s="8">
        <v>48</v>
      </c>
      <c r="AG15" s="8">
        <v>48</v>
      </c>
      <c r="AH15" s="8">
        <v>47</v>
      </c>
      <c r="AI15" s="8">
        <v>47</v>
      </c>
      <c r="AJ15" s="8">
        <v>58</v>
      </c>
      <c r="AK15" s="8">
        <v>53</v>
      </c>
      <c r="AL15" s="8">
        <v>45</v>
      </c>
      <c r="AM15" s="8">
        <v>44</v>
      </c>
      <c r="AN15" s="8">
        <v>44</v>
      </c>
      <c r="AO15" s="8">
        <v>42</v>
      </c>
      <c r="AP15" s="8">
        <v>45</v>
      </c>
      <c r="AQ15" s="8">
        <v>46</v>
      </c>
      <c r="AR15" s="8">
        <v>48</v>
      </c>
      <c r="AS15" s="8">
        <v>46</v>
      </c>
      <c r="AT15" s="8">
        <v>47</v>
      </c>
      <c r="AU15" s="8">
        <v>46</v>
      </c>
      <c r="AV15" s="8">
        <v>47</v>
      </c>
      <c r="AW15" s="8">
        <v>47</v>
      </c>
      <c r="AX15" s="8">
        <v>46</v>
      </c>
      <c r="AY15" s="8">
        <v>44</v>
      </c>
      <c r="AZ15" s="8">
        <v>46</v>
      </c>
      <c r="BA15" s="8">
        <v>46</v>
      </c>
      <c r="BB15" s="8">
        <v>49</v>
      </c>
    </row>
    <row r="16" spans="1:54" ht="12">
      <c r="A16" s="10"/>
      <c r="B16" s="9" t="s">
        <v>15</v>
      </c>
      <c r="C16" s="6"/>
      <c r="D16" s="3">
        <v>22</v>
      </c>
      <c r="E16" s="3">
        <v>22</v>
      </c>
      <c r="F16" s="8">
        <v>20</v>
      </c>
      <c r="G16" s="8">
        <v>25</v>
      </c>
      <c r="H16" s="8">
        <v>18</v>
      </c>
      <c r="I16" s="8">
        <v>27</v>
      </c>
      <c r="J16" s="8">
        <v>25</v>
      </c>
      <c r="K16" s="8">
        <v>25</v>
      </c>
      <c r="L16" s="8">
        <v>25</v>
      </c>
      <c r="M16" s="8">
        <v>15</v>
      </c>
      <c r="N16" s="8">
        <v>16</v>
      </c>
      <c r="O16" s="8">
        <v>24</v>
      </c>
      <c r="P16" s="8">
        <v>28</v>
      </c>
      <c r="Q16" s="8">
        <v>15</v>
      </c>
      <c r="R16" s="8">
        <v>22</v>
      </c>
      <c r="S16" s="8">
        <v>27</v>
      </c>
      <c r="T16" s="8">
        <v>27</v>
      </c>
      <c r="U16" s="8">
        <v>27</v>
      </c>
      <c r="V16" s="8">
        <v>19</v>
      </c>
      <c r="W16" s="8">
        <v>23</v>
      </c>
      <c r="X16" s="8">
        <v>23</v>
      </c>
      <c r="Y16" s="8">
        <v>21</v>
      </c>
      <c r="Z16" s="8">
        <v>21</v>
      </c>
      <c r="AA16" s="8">
        <v>26</v>
      </c>
      <c r="AB16" s="8">
        <v>25</v>
      </c>
      <c r="AC16" s="8">
        <v>26</v>
      </c>
      <c r="AD16" s="8">
        <v>23</v>
      </c>
      <c r="AE16" s="8">
        <v>22</v>
      </c>
      <c r="AF16" s="8">
        <v>22</v>
      </c>
      <c r="AG16" s="8">
        <v>31</v>
      </c>
      <c r="AH16" s="8">
        <v>28</v>
      </c>
      <c r="AI16" s="8">
        <v>19</v>
      </c>
      <c r="AJ16" s="8">
        <v>27</v>
      </c>
      <c r="AK16" s="8">
        <v>24</v>
      </c>
      <c r="AL16" s="8">
        <v>17</v>
      </c>
      <c r="AM16" s="8">
        <v>17</v>
      </c>
      <c r="AN16" s="8">
        <v>17</v>
      </c>
      <c r="AO16" s="8">
        <v>17</v>
      </c>
      <c r="AP16" s="8">
        <v>17</v>
      </c>
      <c r="AQ16" s="8">
        <v>28</v>
      </c>
      <c r="AR16" s="8">
        <v>24</v>
      </c>
      <c r="AS16" s="8">
        <v>28</v>
      </c>
      <c r="AT16" s="8">
        <v>27</v>
      </c>
      <c r="AU16" s="8">
        <v>21</v>
      </c>
      <c r="AV16" s="8">
        <v>22</v>
      </c>
      <c r="AW16" s="8">
        <v>24</v>
      </c>
      <c r="AX16" s="8">
        <v>21</v>
      </c>
      <c r="AY16" s="8">
        <v>27</v>
      </c>
      <c r="AZ16" s="8">
        <v>17</v>
      </c>
      <c r="BA16" s="8">
        <v>20</v>
      </c>
      <c r="BB16" s="8">
        <v>18</v>
      </c>
    </row>
    <row r="17" spans="1:54" ht="12">
      <c r="A17" s="10"/>
      <c r="B17" s="9" t="s">
        <v>16</v>
      </c>
      <c r="C17" s="6"/>
      <c r="D17" s="3">
        <v>112</v>
      </c>
      <c r="E17" s="3">
        <v>88</v>
      </c>
      <c r="F17" s="8">
        <v>88</v>
      </c>
      <c r="G17" s="8">
        <v>150</v>
      </c>
      <c r="H17" s="8">
        <v>89</v>
      </c>
      <c r="I17" s="8">
        <v>105</v>
      </c>
      <c r="J17" s="8">
        <v>140</v>
      </c>
      <c r="K17" s="8">
        <v>140</v>
      </c>
      <c r="L17" s="8">
        <v>170</v>
      </c>
      <c r="M17" s="8">
        <v>100</v>
      </c>
      <c r="N17" s="8">
        <v>105</v>
      </c>
      <c r="O17" s="8">
        <v>146</v>
      </c>
      <c r="P17" s="8">
        <v>113</v>
      </c>
      <c r="Q17" s="8">
        <v>83</v>
      </c>
      <c r="R17" s="8">
        <v>105</v>
      </c>
      <c r="S17" s="8">
        <v>140</v>
      </c>
      <c r="T17" s="8">
        <v>140</v>
      </c>
      <c r="U17" s="8">
        <v>140</v>
      </c>
      <c r="V17" s="8">
        <v>90</v>
      </c>
      <c r="W17" s="8">
        <v>97</v>
      </c>
      <c r="X17" s="8">
        <v>108</v>
      </c>
      <c r="Y17" s="8">
        <v>108</v>
      </c>
      <c r="Z17" s="8">
        <v>108</v>
      </c>
      <c r="AA17" s="8">
        <v>82</v>
      </c>
      <c r="AB17" s="8">
        <v>125</v>
      </c>
      <c r="AC17" s="8">
        <v>83</v>
      </c>
      <c r="AD17" s="8">
        <v>151</v>
      </c>
      <c r="AE17" s="8">
        <v>133</v>
      </c>
      <c r="AF17" s="8">
        <v>133</v>
      </c>
      <c r="AG17" s="8">
        <v>170</v>
      </c>
      <c r="AH17" s="8">
        <v>142</v>
      </c>
      <c r="AI17" s="8">
        <v>114</v>
      </c>
      <c r="AJ17" s="8">
        <v>167</v>
      </c>
      <c r="AK17" s="8">
        <v>141</v>
      </c>
      <c r="AL17" s="8">
        <v>79</v>
      </c>
      <c r="AM17" s="8">
        <v>91</v>
      </c>
      <c r="AN17" s="8">
        <v>91</v>
      </c>
      <c r="AO17" s="8">
        <v>81</v>
      </c>
      <c r="AP17" s="8">
        <v>80</v>
      </c>
      <c r="AQ17" s="8">
        <v>125</v>
      </c>
      <c r="AR17" s="8">
        <v>144</v>
      </c>
      <c r="AS17" s="8">
        <v>122</v>
      </c>
      <c r="AT17" s="8">
        <v>135</v>
      </c>
      <c r="AU17" s="8">
        <v>110</v>
      </c>
      <c r="AV17" s="8">
        <v>125</v>
      </c>
      <c r="AW17" s="8">
        <v>125</v>
      </c>
      <c r="AX17" s="8">
        <v>105</v>
      </c>
      <c r="AY17" s="8">
        <v>97</v>
      </c>
      <c r="AZ17" s="8">
        <v>88</v>
      </c>
      <c r="BA17" s="8">
        <v>85</v>
      </c>
      <c r="BB17" s="8">
        <v>82</v>
      </c>
    </row>
    <row r="18" spans="1:5" s="18" customFormat="1" ht="1.5" customHeight="1">
      <c r="A18" s="15"/>
      <c r="B18" s="16"/>
      <c r="C18" s="15"/>
      <c r="D18" s="17"/>
      <c r="E18" s="17"/>
    </row>
    <row r="19" spans="1:3" ht="12">
      <c r="A19" s="9"/>
      <c r="B19" s="9"/>
      <c r="C19" s="6"/>
    </row>
    <row r="20" spans="1:54" ht="12">
      <c r="A20" s="10" t="s">
        <v>71</v>
      </c>
      <c r="B20" s="9" t="s">
        <v>17</v>
      </c>
      <c r="C20" s="6"/>
      <c r="D20" s="3">
        <v>165</v>
      </c>
      <c r="E20" s="3">
        <v>250</v>
      </c>
      <c r="F20" s="8">
        <v>250</v>
      </c>
      <c r="G20" s="8">
        <v>130</v>
      </c>
      <c r="H20" s="8">
        <v>84</v>
      </c>
      <c r="I20" s="8">
        <v>120</v>
      </c>
      <c r="J20" s="8">
        <v>110</v>
      </c>
      <c r="K20" s="8">
        <v>125</v>
      </c>
      <c r="L20" s="8">
        <v>160</v>
      </c>
      <c r="M20" s="8">
        <v>103</v>
      </c>
      <c r="N20" s="8">
        <v>230</v>
      </c>
      <c r="O20" s="8">
        <v>100</v>
      </c>
      <c r="P20" s="8">
        <v>200</v>
      </c>
      <c r="Q20" s="8">
        <v>50</v>
      </c>
      <c r="R20" s="8">
        <v>150</v>
      </c>
      <c r="S20" s="8">
        <v>118</v>
      </c>
      <c r="T20" s="8">
        <v>118</v>
      </c>
      <c r="U20" s="8">
        <v>118</v>
      </c>
      <c r="V20" s="8">
        <v>60</v>
      </c>
      <c r="W20" s="8">
        <v>90</v>
      </c>
      <c r="X20" s="8">
        <v>95</v>
      </c>
      <c r="Y20" s="8">
        <v>45</v>
      </c>
      <c r="Z20" s="8">
        <v>45</v>
      </c>
      <c r="AA20" s="8">
        <v>150</v>
      </c>
      <c r="AB20" s="8">
        <v>95</v>
      </c>
      <c r="AC20" s="8">
        <v>70</v>
      </c>
      <c r="AD20" s="32">
        <v>260</v>
      </c>
      <c r="AE20" s="8">
        <v>158</v>
      </c>
      <c r="AF20" s="8">
        <v>158</v>
      </c>
      <c r="AG20" s="8">
        <v>165</v>
      </c>
      <c r="AH20" s="8">
        <v>158</v>
      </c>
      <c r="AI20" s="8">
        <v>158</v>
      </c>
      <c r="AJ20" s="8">
        <v>158</v>
      </c>
      <c r="AK20" s="8">
        <v>158</v>
      </c>
      <c r="AL20" s="8">
        <v>100</v>
      </c>
      <c r="AM20" s="8">
        <v>100</v>
      </c>
      <c r="AN20" s="8">
        <v>100</v>
      </c>
      <c r="AO20" s="8">
        <v>75</v>
      </c>
      <c r="AP20" s="8">
        <v>170</v>
      </c>
      <c r="AQ20" s="8">
        <v>500</v>
      </c>
      <c r="AR20" s="8">
        <v>220</v>
      </c>
      <c r="AS20" s="8">
        <v>105</v>
      </c>
      <c r="AT20" s="32">
        <v>100</v>
      </c>
      <c r="AU20" s="8">
        <v>115</v>
      </c>
      <c r="AV20" s="8">
        <v>115</v>
      </c>
      <c r="AW20" s="32">
        <v>200</v>
      </c>
      <c r="AX20" s="8">
        <v>140</v>
      </c>
      <c r="AY20" s="8">
        <v>160</v>
      </c>
      <c r="AZ20" s="8">
        <v>130</v>
      </c>
      <c r="BA20" s="8">
        <v>140</v>
      </c>
      <c r="BB20" s="8">
        <v>100</v>
      </c>
    </row>
    <row r="21" spans="1:54" ht="12">
      <c r="A21" s="10" t="s">
        <v>72</v>
      </c>
      <c r="B21" s="9" t="s">
        <v>18</v>
      </c>
      <c r="C21" s="6"/>
      <c r="D21" s="3">
        <v>285</v>
      </c>
      <c r="E21" s="3">
        <v>300</v>
      </c>
      <c r="F21" s="8">
        <v>300</v>
      </c>
      <c r="G21" s="8">
        <v>285</v>
      </c>
      <c r="H21" s="8">
        <v>240</v>
      </c>
      <c r="I21" s="8">
        <v>320</v>
      </c>
      <c r="J21" s="8">
        <v>280</v>
      </c>
      <c r="K21" s="8">
        <v>360</v>
      </c>
      <c r="L21" s="8">
        <v>420</v>
      </c>
      <c r="M21" s="8">
        <v>270</v>
      </c>
      <c r="N21" s="8">
        <v>405</v>
      </c>
      <c r="O21" s="8">
        <v>240</v>
      </c>
      <c r="P21" s="8">
        <v>600</v>
      </c>
      <c r="Q21" s="8">
        <v>210</v>
      </c>
      <c r="R21" s="8">
        <v>420</v>
      </c>
      <c r="S21" s="8">
        <v>175</v>
      </c>
      <c r="T21" s="8">
        <v>175</v>
      </c>
      <c r="U21" s="8">
        <v>175</v>
      </c>
      <c r="V21" s="8">
        <v>225</v>
      </c>
      <c r="W21" s="8">
        <v>150</v>
      </c>
      <c r="X21" s="8">
        <v>165</v>
      </c>
      <c r="Y21" s="8">
        <v>165</v>
      </c>
      <c r="Z21" s="8">
        <v>165</v>
      </c>
      <c r="AA21" s="8">
        <v>210</v>
      </c>
      <c r="AB21" s="8">
        <v>160</v>
      </c>
      <c r="AC21" s="8">
        <v>165</v>
      </c>
      <c r="AD21" s="32">
        <v>270</v>
      </c>
      <c r="AE21" s="8">
        <v>210</v>
      </c>
      <c r="AF21" s="8">
        <v>210</v>
      </c>
      <c r="AG21" s="8">
        <v>240</v>
      </c>
      <c r="AH21" s="8">
        <v>210</v>
      </c>
      <c r="AI21" s="8">
        <v>210</v>
      </c>
      <c r="AJ21" s="8">
        <v>210</v>
      </c>
      <c r="AK21" s="8">
        <v>210</v>
      </c>
      <c r="AL21" s="8">
        <v>160</v>
      </c>
      <c r="AM21" s="8">
        <v>160</v>
      </c>
      <c r="AN21" s="8">
        <v>160</v>
      </c>
      <c r="AO21" s="8">
        <v>200</v>
      </c>
      <c r="AP21" s="8">
        <v>210</v>
      </c>
      <c r="AQ21" s="8">
        <v>360</v>
      </c>
      <c r="AR21" s="8">
        <v>240</v>
      </c>
      <c r="AS21" s="8">
        <v>165</v>
      </c>
      <c r="AT21" s="32">
        <v>300</v>
      </c>
      <c r="AU21" s="8">
        <v>195</v>
      </c>
      <c r="AV21" s="8">
        <v>195</v>
      </c>
      <c r="AW21" s="32">
        <v>300</v>
      </c>
      <c r="AX21" s="8">
        <v>230</v>
      </c>
      <c r="AY21" s="8">
        <v>230</v>
      </c>
      <c r="AZ21" s="8">
        <v>150</v>
      </c>
      <c r="BA21" s="8">
        <v>200</v>
      </c>
      <c r="BB21" s="8">
        <v>245</v>
      </c>
    </row>
    <row r="22" spans="1:53" ht="12">
      <c r="A22" s="10" t="s">
        <v>78</v>
      </c>
      <c r="B22" s="9" t="s">
        <v>23</v>
      </c>
      <c r="C22" s="6"/>
      <c r="D22" s="3">
        <v>61</v>
      </c>
      <c r="E22" s="3">
        <v>150</v>
      </c>
      <c r="G22" s="8">
        <v>76</v>
      </c>
      <c r="H22" s="8">
        <v>44</v>
      </c>
      <c r="I22" s="8">
        <v>48</v>
      </c>
      <c r="K22" s="8">
        <v>176</v>
      </c>
      <c r="L22" s="8">
        <v>87</v>
      </c>
      <c r="M22" s="8">
        <v>61</v>
      </c>
      <c r="O22" s="8">
        <v>44</v>
      </c>
      <c r="P22" s="8">
        <v>146</v>
      </c>
      <c r="T22" s="8">
        <v>85</v>
      </c>
      <c r="Z22" s="8">
        <v>96</v>
      </c>
      <c r="AB22" s="8">
        <v>64</v>
      </c>
      <c r="AC22" s="8">
        <v>50</v>
      </c>
      <c r="AD22" s="8">
        <v>69</v>
      </c>
      <c r="AE22" s="8">
        <v>136</v>
      </c>
      <c r="AG22" s="8">
        <v>123</v>
      </c>
      <c r="AI22" s="8">
        <v>165</v>
      </c>
      <c r="AK22" s="8">
        <v>92</v>
      </c>
      <c r="AL22" s="8">
        <v>47</v>
      </c>
      <c r="AO22" s="8">
        <v>34</v>
      </c>
      <c r="AP22" s="8">
        <v>94</v>
      </c>
      <c r="AQ22" s="8">
        <v>227</v>
      </c>
      <c r="AR22" s="8">
        <v>74</v>
      </c>
      <c r="AV22" s="8">
        <v>85</v>
      </c>
      <c r="AX22" s="8">
        <v>64</v>
      </c>
      <c r="AY22" s="8">
        <v>108</v>
      </c>
      <c r="AZ22" s="8">
        <v>101</v>
      </c>
      <c r="BA22" s="8">
        <v>73</v>
      </c>
    </row>
    <row r="23" spans="1:54" ht="12">
      <c r="A23" s="10"/>
      <c r="B23" s="9" t="s">
        <v>19</v>
      </c>
      <c r="C23" s="6"/>
      <c r="D23" s="3">
        <v>2</v>
      </c>
      <c r="E23" s="3">
        <v>2.5</v>
      </c>
      <c r="F23" s="8">
        <v>2.5</v>
      </c>
      <c r="G23" s="8">
        <v>1</v>
      </c>
      <c r="H23" s="8">
        <v>3.5</v>
      </c>
      <c r="I23" s="8">
        <v>3</v>
      </c>
      <c r="J23" s="32"/>
      <c r="K23" s="32"/>
      <c r="L23" s="8">
        <v>3</v>
      </c>
      <c r="M23" s="8">
        <v>2</v>
      </c>
      <c r="N23" s="8">
        <v>1.5</v>
      </c>
      <c r="O23" s="8">
        <v>2.5</v>
      </c>
      <c r="P23" s="8">
        <v>4</v>
      </c>
      <c r="Q23" s="32"/>
      <c r="R23" s="8">
        <v>3</v>
      </c>
      <c r="S23" s="8">
        <v>3</v>
      </c>
      <c r="T23" s="8">
        <v>3</v>
      </c>
      <c r="U23" s="8">
        <v>3</v>
      </c>
      <c r="V23" s="8">
        <v>2</v>
      </c>
      <c r="W23" s="32"/>
      <c r="X23" s="32"/>
      <c r="Y23" s="8">
        <v>2.33</v>
      </c>
      <c r="Z23" s="8">
        <v>2.33</v>
      </c>
      <c r="AA23" s="32"/>
      <c r="AB23" s="32">
        <v>2</v>
      </c>
      <c r="AC23" s="8">
        <v>2.5</v>
      </c>
      <c r="AD23" s="8">
        <v>5.5</v>
      </c>
      <c r="AE23" s="8">
        <v>4</v>
      </c>
      <c r="AF23" s="8">
        <v>5.5</v>
      </c>
      <c r="AG23" s="8">
        <v>4</v>
      </c>
      <c r="AH23" s="8">
        <v>4</v>
      </c>
      <c r="AI23" s="8">
        <v>3</v>
      </c>
      <c r="AJ23" s="32"/>
      <c r="AK23" s="8">
        <v>3</v>
      </c>
      <c r="AL23" s="8">
        <v>2</v>
      </c>
      <c r="AM23" s="8">
        <v>2</v>
      </c>
      <c r="AN23" s="8">
        <v>2</v>
      </c>
      <c r="AO23" s="8">
        <v>2.33</v>
      </c>
      <c r="AP23" s="8">
        <v>1.5</v>
      </c>
      <c r="AQ23" s="8">
        <v>3</v>
      </c>
      <c r="AR23" s="8">
        <v>3</v>
      </c>
      <c r="AS23" s="8">
        <v>2</v>
      </c>
      <c r="AT23" s="32"/>
      <c r="AU23" s="8">
        <v>2</v>
      </c>
      <c r="AV23" s="8">
        <v>2</v>
      </c>
      <c r="AW23" s="8">
        <v>1.5</v>
      </c>
      <c r="AX23" s="8">
        <v>2</v>
      </c>
      <c r="AY23" s="8">
        <v>1.5</v>
      </c>
      <c r="AZ23" s="8">
        <v>2</v>
      </c>
      <c r="BA23" s="8">
        <v>2</v>
      </c>
      <c r="BB23" s="8">
        <v>2</v>
      </c>
    </row>
    <row r="24" spans="1:54" ht="12">
      <c r="A24" s="10"/>
      <c r="B24" s="9" t="s">
        <v>20</v>
      </c>
      <c r="C24" s="6"/>
      <c r="D24" s="3" t="s">
        <v>22</v>
      </c>
      <c r="E24" s="3" t="s">
        <v>60</v>
      </c>
      <c r="F24" s="3" t="s">
        <v>60</v>
      </c>
      <c r="G24" s="3" t="s">
        <v>22</v>
      </c>
      <c r="H24" s="8" t="s">
        <v>22</v>
      </c>
      <c r="I24" s="8" t="s">
        <v>60</v>
      </c>
      <c r="J24" s="8" t="s">
        <v>22</v>
      </c>
      <c r="K24" s="8" t="s">
        <v>22</v>
      </c>
      <c r="L24" s="8" t="s">
        <v>60</v>
      </c>
      <c r="M24" s="8" t="s">
        <v>60</v>
      </c>
      <c r="N24" s="8" t="s">
        <v>60</v>
      </c>
      <c r="O24" s="8" t="s">
        <v>22</v>
      </c>
      <c r="P24" s="8" t="s">
        <v>60</v>
      </c>
      <c r="Q24" s="8" t="s">
        <v>60</v>
      </c>
      <c r="R24" s="8" t="s">
        <v>60</v>
      </c>
      <c r="S24" s="8" t="s">
        <v>22</v>
      </c>
      <c r="T24" s="8" t="s">
        <v>22</v>
      </c>
      <c r="U24" s="8" t="s">
        <v>22</v>
      </c>
      <c r="V24" s="8" t="s">
        <v>60</v>
      </c>
      <c r="W24" s="8" t="s">
        <v>60</v>
      </c>
      <c r="X24" s="8" t="s">
        <v>60</v>
      </c>
      <c r="Y24" s="8" t="s">
        <v>60</v>
      </c>
      <c r="Z24" s="8" t="s">
        <v>60</v>
      </c>
      <c r="AA24" s="8" t="s">
        <v>60</v>
      </c>
      <c r="AB24" s="8" t="s">
        <v>60</v>
      </c>
      <c r="AC24" s="8" t="s">
        <v>60</v>
      </c>
      <c r="AD24" s="8" t="s">
        <v>22</v>
      </c>
      <c r="AE24" s="8" t="s">
        <v>22</v>
      </c>
      <c r="AF24" s="8" t="s">
        <v>22</v>
      </c>
      <c r="AG24" s="8" t="s">
        <v>22</v>
      </c>
      <c r="AH24" s="8" t="s">
        <v>22</v>
      </c>
      <c r="AI24" s="8" t="s">
        <v>60</v>
      </c>
      <c r="AJ24" s="8" t="s">
        <v>60</v>
      </c>
      <c r="AK24" s="8" t="s">
        <v>22</v>
      </c>
      <c r="AL24" s="8" t="s">
        <v>60</v>
      </c>
      <c r="AM24" s="8" t="s">
        <v>60</v>
      </c>
      <c r="AN24" s="8" t="s">
        <v>60</v>
      </c>
      <c r="AO24" s="8" t="s">
        <v>60</v>
      </c>
      <c r="AP24" s="8" t="s">
        <v>60</v>
      </c>
      <c r="AQ24" s="8" t="s">
        <v>22</v>
      </c>
      <c r="AR24" s="8" t="s">
        <v>22</v>
      </c>
      <c r="AS24" s="8" t="s">
        <v>22</v>
      </c>
      <c r="AT24" s="8" t="s">
        <v>22</v>
      </c>
      <c r="AU24" s="8" t="s">
        <v>22</v>
      </c>
      <c r="AV24" s="8" t="s">
        <v>22</v>
      </c>
      <c r="AW24" s="8" t="s">
        <v>60</v>
      </c>
      <c r="AX24" s="8" t="s">
        <v>60</v>
      </c>
      <c r="AY24" s="8" t="s">
        <v>60</v>
      </c>
      <c r="AZ24" s="8" t="s">
        <v>60</v>
      </c>
      <c r="BA24" s="8" t="s">
        <v>60</v>
      </c>
      <c r="BB24" s="8" t="s">
        <v>60</v>
      </c>
    </row>
    <row r="25" spans="1:54" ht="12">
      <c r="A25" s="10"/>
      <c r="B25" s="9" t="s">
        <v>21</v>
      </c>
      <c r="C25" s="6"/>
      <c r="D25" s="3" t="s">
        <v>22</v>
      </c>
      <c r="E25" s="3" t="s">
        <v>60</v>
      </c>
      <c r="F25" s="3" t="s">
        <v>60</v>
      </c>
      <c r="G25" s="3" t="s">
        <v>22</v>
      </c>
      <c r="H25" s="8" t="s">
        <v>60</v>
      </c>
      <c r="I25" s="8" t="s">
        <v>22</v>
      </c>
      <c r="J25" s="8" t="s">
        <v>22</v>
      </c>
      <c r="K25" s="8" t="s">
        <v>22</v>
      </c>
      <c r="L25" s="8" t="s">
        <v>22</v>
      </c>
      <c r="M25" s="8" t="s">
        <v>60</v>
      </c>
      <c r="N25" s="8" t="s">
        <v>60</v>
      </c>
      <c r="O25" s="8" t="s">
        <v>22</v>
      </c>
      <c r="P25" s="8" t="s">
        <v>22</v>
      </c>
      <c r="Q25" s="8" t="s">
        <v>60</v>
      </c>
      <c r="R25" s="8" t="s">
        <v>60</v>
      </c>
      <c r="S25" s="8" t="s">
        <v>22</v>
      </c>
      <c r="T25" s="8" t="s">
        <v>22</v>
      </c>
      <c r="U25" s="8" t="s">
        <v>22</v>
      </c>
      <c r="V25" s="8" t="s">
        <v>22</v>
      </c>
      <c r="W25" s="8" t="s">
        <v>22</v>
      </c>
      <c r="X25" s="8" t="s">
        <v>22</v>
      </c>
      <c r="Y25" s="8" t="s">
        <v>22</v>
      </c>
      <c r="Z25" s="8" t="s">
        <v>22</v>
      </c>
      <c r="AA25" s="8" t="s">
        <v>22</v>
      </c>
      <c r="AB25" s="8" t="s">
        <v>22</v>
      </c>
      <c r="AC25" s="8" t="s">
        <v>22</v>
      </c>
      <c r="AD25" s="8" t="s">
        <v>22</v>
      </c>
      <c r="AE25" s="8" t="s">
        <v>22</v>
      </c>
      <c r="AF25" s="8" t="s">
        <v>22</v>
      </c>
      <c r="AG25" s="8" t="s">
        <v>22</v>
      </c>
      <c r="AH25" s="8" t="s">
        <v>22</v>
      </c>
      <c r="AI25" s="8" t="s">
        <v>22</v>
      </c>
      <c r="AJ25" s="8" t="s">
        <v>22</v>
      </c>
      <c r="AK25" s="8" t="s">
        <v>22</v>
      </c>
      <c r="AL25" s="8" t="s">
        <v>22</v>
      </c>
      <c r="AM25" s="8" t="s">
        <v>22</v>
      </c>
      <c r="AN25" s="8" t="s">
        <v>22</v>
      </c>
      <c r="AO25" s="8" t="s">
        <v>22</v>
      </c>
      <c r="AP25" s="8" t="s">
        <v>22</v>
      </c>
      <c r="AQ25" s="8" t="s">
        <v>22</v>
      </c>
      <c r="AR25" s="8" t="s">
        <v>22</v>
      </c>
      <c r="AS25" s="8" t="s">
        <v>22</v>
      </c>
      <c r="AT25" s="8" t="s">
        <v>22</v>
      </c>
      <c r="AU25" s="8" t="s">
        <v>22</v>
      </c>
      <c r="AV25" s="8" t="s">
        <v>22</v>
      </c>
      <c r="AW25" s="8" t="s">
        <v>22</v>
      </c>
      <c r="AX25" s="8" t="s">
        <v>22</v>
      </c>
      <c r="AY25" s="8" t="s">
        <v>22</v>
      </c>
      <c r="AZ25" s="8" t="s">
        <v>22</v>
      </c>
      <c r="BA25" s="8" t="s">
        <v>22</v>
      </c>
      <c r="BB25" s="8" t="s">
        <v>22</v>
      </c>
    </row>
    <row r="26" spans="1:54" ht="12">
      <c r="A26" s="10"/>
      <c r="B26" s="9" t="s">
        <v>79</v>
      </c>
      <c r="C26" s="6"/>
      <c r="D26" s="3" t="s">
        <v>22</v>
      </c>
      <c r="E26" s="3" t="s">
        <v>22</v>
      </c>
      <c r="F26" s="3" t="s">
        <v>22</v>
      </c>
      <c r="G26" s="3" t="s">
        <v>22</v>
      </c>
      <c r="H26" s="8" t="s">
        <v>22</v>
      </c>
      <c r="I26" s="8" t="s">
        <v>22</v>
      </c>
      <c r="J26" s="8" t="s">
        <v>22</v>
      </c>
      <c r="K26" s="8" t="s">
        <v>22</v>
      </c>
      <c r="L26" s="8" t="s">
        <v>22</v>
      </c>
      <c r="M26" s="8" t="s">
        <v>22</v>
      </c>
      <c r="N26" s="8" t="s">
        <v>22</v>
      </c>
      <c r="O26" s="8" t="s">
        <v>22</v>
      </c>
      <c r="P26" s="8" t="s">
        <v>22</v>
      </c>
      <c r="Q26" s="8" t="s">
        <v>22</v>
      </c>
      <c r="R26" s="8" t="s">
        <v>22</v>
      </c>
      <c r="S26" s="8" t="s">
        <v>22</v>
      </c>
      <c r="T26" s="8" t="s">
        <v>22</v>
      </c>
      <c r="U26" s="8" t="s">
        <v>22</v>
      </c>
      <c r="V26" s="8" t="s">
        <v>22</v>
      </c>
      <c r="W26" s="8" t="s">
        <v>22</v>
      </c>
      <c r="X26" s="8" t="s">
        <v>22</v>
      </c>
      <c r="Y26" s="8" t="s">
        <v>22</v>
      </c>
      <c r="Z26" s="8" t="s">
        <v>22</v>
      </c>
      <c r="AA26" s="8" t="s">
        <v>22</v>
      </c>
      <c r="AB26" s="8" t="s">
        <v>22</v>
      </c>
      <c r="AC26" s="8" t="s">
        <v>22</v>
      </c>
      <c r="AD26" s="8" t="s">
        <v>60</v>
      </c>
      <c r="AE26" s="8" t="s">
        <v>60</v>
      </c>
      <c r="AF26" s="8" t="s">
        <v>60</v>
      </c>
      <c r="AG26" s="8" t="s">
        <v>22</v>
      </c>
      <c r="AH26" s="8" t="s">
        <v>22</v>
      </c>
      <c r="AI26" s="8" t="s">
        <v>60</v>
      </c>
      <c r="AJ26" s="8" t="s">
        <v>60</v>
      </c>
      <c r="AK26" s="8" t="s">
        <v>22</v>
      </c>
      <c r="AL26" s="8" t="s">
        <v>60</v>
      </c>
      <c r="AM26" s="8" t="s">
        <v>60</v>
      </c>
      <c r="AN26" s="8" t="s">
        <v>60</v>
      </c>
      <c r="AO26" s="8" t="s">
        <v>22</v>
      </c>
      <c r="AP26" s="8" t="s">
        <v>22</v>
      </c>
      <c r="AQ26" s="8" t="s">
        <v>22</v>
      </c>
      <c r="AR26" s="8" t="s">
        <v>22</v>
      </c>
      <c r="AS26" s="8" t="s">
        <v>22</v>
      </c>
      <c r="AT26" s="8" t="s">
        <v>22</v>
      </c>
      <c r="AU26" s="8" t="s">
        <v>22</v>
      </c>
      <c r="AV26" s="8" t="s">
        <v>60</v>
      </c>
      <c r="AW26" s="8" t="s">
        <v>22</v>
      </c>
      <c r="AX26" s="8" t="s">
        <v>60</v>
      </c>
      <c r="AY26" s="8" t="s">
        <v>60</v>
      </c>
      <c r="AZ26" s="8" t="s">
        <v>22</v>
      </c>
      <c r="BA26" s="8" t="s">
        <v>22</v>
      </c>
      <c r="BB26" s="8" t="s">
        <v>22</v>
      </c>
    </row>
    <row r="27" spans="1:54" ht="11.25">
      <c r="A27" s="10"/>
      <c r="B27" s="9" t="s">
        <v>136</v>
      </c>
      <c r="C27" s="6"/>
      <c r="D27" s="3" t="s">
        <v>22</v>
      </c>
      <c r="E27" s="3" t="s">
        <v>22</v>
      </c>
      <c r="F27" s="3" t="s">
        <v>22</v>
      </c>
      <c r="G27" s="3" t="s">
        <v>22</v>
      </c>
      <c r="H27" s="3" t="s">
        <v>22</v>
      </c>
      <c r="I27" s="3" t="s">
        <v>22</v>
      </c>
      <c r="J27" s="3" t="s">
        <v>22</v>
      </c>
      <c r="K27" s="3" t="s">
        <v>22</v>
      </c>
      <c r="L27" s="3" t="s">
        <v>60</v>
      </c>
      <c r="M27" s="8" t="s">
        <v>22</v>
      </c>
      <c r="N27" s="8" t="s">
        <v>22</v>
      </c>
      <c r="O27" s="8" t="s">
        <v>22</v>
      </c>
      <c r="P27" s="8" t="s">
        <v>22</v>
      </c>
      <c r="Q27" s="8" t="s">
        <v>22</v>
      </c>
      <c r="R27" s="8" t="s">
        <v>22</v>
      </c>
      <c r="S27" s="8" t="s">
        <v>22</v>
      </c>
      <c r="T27" s="8" t="s">
        <v>22</v>
      </c>
      <c r="U27" s="8" t="s">
        <v>22</v>
      </c>
      <c r="V27" s="8" t="s">
        <v>22</v>
      </c>
      <c r="W27" s="8" t="s">
        <v>22</v>
      </c>
      <c r="X27" s="8" t="s">
        <v>22</v>
      </c>
      <c r="Y27" s="8" t="s">
        <v>22</v>
      </c>
      <c r="Z27" s="8" t="s">
        <v>22</v>
      </c>
      <c r="AA27" s="8" t="s">
        <v>22</v>
      </c>
      <c r="AB27" s="8" t="s">
        <v>22</v>
      </c>
      <c r="AC27" s="8" t="s">
        <v>22</v>
      </c>
      <c r="AD27" s="8" t="s">
        <v>22</v>
      </c>
      <c r="AE27" s="8" t="s">
        <v>22</v>
      </c>
      <c r="AF27" s="8" t="s">
        <v>22</v>
      </c>
      <c r="AG27" s="8" t="s">
        <v>22</v>
      </c>
      <c r="AH27" s="8" t="s">
        <v>22</v>
      </c>
      <c r="AI27" s="8" t="s">
        <v>22</v>
      </c>
      <c r="AJ27" s="8" t="s">
        <v>60</v>
      </c>
      <c r="AK27" s="8" t="s">
        <v>22</v>
      </c>
      <c r="AL27" s="8" t="s">
        <v>22</v>
      </c>
      <c r="AM27" s="8" t="s">
        <v>22</v>
      </c>
      <c r="AN27" s="8" t="s">
        <v>22</v>
      </c>
      <c r="AO27" s="8" t="s">
        <v>22</v>
      </c>
      <c r="AP27" s="8" t="s">
        <v>22</v>
      </c>
      <c r="AQ27" s="8" t="s">
        <v>22</v>
      </c>
      <c r="AR27" s="8" t="s">
        <v>22</v>
      </c>
      <c r="AS27" s="8" t="s">
        <v>22</v>
      </c>
      <c r="AT27" s="8" t="s">
        <v>22</v>
      </c>
      <c r="AU27" s="8" t="s">
        <v>22</v>
      </c>
      <c r="AV27" s="8" t="s">
        <v>60</v>
      </c>
      <c r="AW27" s="8" t="s">
        <v>22</v>
      </c>
      <c r="AX27" s="8" t="s">
        <v>22</v>
      </c>
      <c r="AY27" s="8" t="s">
        <v>22</v>
      </c>
      <c r="AZ27" s="8" t="s">
        <v>22</v>
      </c>
      <c r="BA27" s="8" t="s">
        <v>22</v>
      </c>
      <c r="BB27" s="8" t="s">
        <v>22</v>
      </c>
    </row>
    <row r="28" spans="1:5" s="18" customFormat="1" ht="1.5" customHeight="1">
      <c r="A28" s="15"/>
      <c r="B28" s="16"/>
      <c r="C28" s="15"/>
      <c r="D28" s="17"/>
      <c r="E28" s="17"/>
    </row>
    <row r="29" spans="1:3" ht="11.25">
      <c r="A29" s="9"/>
      <c r="B29" s="9"/>
      <c r="C29" s="6"/>
    </row>
    <row r="30" spans="1:54" ht="11.25">
      <c r="A30" s="10" t="s">
        <v>61</v>
      </c>
      <c r="B30" s="9" t="s">
        <v>24</v>
      </c>
      <c r="C30" s="6"/>
      <c r="D30" s="3" t="s">
        <v>22</v>
      </c>
      <c r="E30" s="3" t="s">
        <v>22</v>
      </c>
      <c r="F30" s="3" t="s">
        <v>22</v>
      </c>
      <c r="G30" s="3" t="s">
        <v>22</v>
      </c>
      <c r="H30" s="8" t="s">
        <v>22</v>
      </c>
      <c r="I30" s="8" t="s">
        <v>22</v>
      </c>
      <c r="J30" s="8" t="s">
        <v>22</v>
      </c>
      <c r="K30" s="8" t="s">
        <v>22</v>
      </c>
      <c r="L30" s="8" t="s">
        <v>22</v>
      </c>
      <c r="M30" s="8" t="s">
        <v>22</v>
      </c>
      <c r="N30" s="8" t="s">
        <v>60</v>
      </c>
      <c r="O30" s="8" t="s">
        <v>22</v>
      </c>
      <c r="P30" s="8" t="s">
        <v>22</v>
      </c>
      <c r="Q30" s="8" t="s">
        <v>22</v>
      </c>
      <c r="R30" s="8" t="s">
        <v>22</v>
      </c>
      <c r="S30" s="8" t="s">
        <v>22</v>
      </c>
      <c r="T30" s="8" t="s">
        <v>22</v>
      </c>
      <c r="U30" s="8" t="s">
        <v>22</v>
      </c>
      <c r="V30" s="8" t="s">
        <v>22</v>
      </c>
      <c r="W30" s="8" t="s">
        <v>22</v>
      </c>
      <c r="X30" s="8" t="s">
        <v>22</v>
      </c>
      <c r="Y30" s="8" t="s">
        <v>22</v>
      </c>
      <c r="Z30" s="8" t="s">
        <v>22</v>
      </c>
      <c r="AA30" s="8" t="s">
        <v>22</v>
      </c>
      <c r="AB30" s="8" t="s">
        <v>22</v>
      </c>
      <c r="AC30" s="8" t="s">
        <v>22</v>
      </c>
      <c r="AD30" s="8" t="s">
        <v>22</v>
      </c>
      <c r="AE30" s="8" t="s">
        <v>22</v>
      </c>
      <c r="AF30" s="8" t="s">
        <v>22</v>
      </c>
      <c r="AG30" s="8" t="s">
        <v>22</v>
      </c>
      <c r="AH30" s="8" t="s">
        <v>22</v>
      </c>
      <c r="AI30" s="8" t="s">
        <v>22</v>
      </c>
      <c r="AJ30" s="8" t="s">
        <v>22</v>
      </c>
      <c r="AK30" s="8" t="s">
        <v>22</v>
      </c>
      <c r="AL30" s="8" t="s">
        <v>22</v>
      </c>
      <c r="AM30" s="8" t="s">
        <v>22</v>
      </c>
      <c r="AN30" s="8" t="s">
        <v>22</v>
      </c>
      <c r="AO30" s="8" t="s">
        <v>22</v>
      </c>
      <c r="AP30" s="8" t="s">
        <v>22</v>
      </c>
      <c r="AQ30" s="8" t="s">
        <v>22</v>
      </c>
      <c r="AR30" s="8" t="s">
        <v>22</v>
      </c>
      <c r="AS30" s="8" t="s">
        <v>22</v>
      </c>
      <c r="AT30" s="8" t="s">
        <v>22</v>
      </c>
      <c r="AU30" s="8" t="s">
        <v>22</v>
      </c>
      <c r="AV30" s="8" t="s">
        <v>22</v>
      </c>
      <c r="AW30" s="8" t="s">
        <v>22</v>
      </c>
      <c r="AX30" s="8" t="s">
        <v>22</v>
      </c>
      <c r="AY30" s="8" t="s">
        <v>22</v>
      </c>
      <c r="AZ30" s="8" t="s">
        <v>22</v>
      </c>
      <c r="BA30" s="8" t="s">
        <v>22</v>
      </c>
      <c r="BB30" s="8" t="s">
        <v>22</v>
      </c>
    </row>
    <row r="31" spans="1:54" ht="11.25">
      <c r="A31" s="10"/>
      <c r="B31" s="9" t="s">
        <v>25</v>
      </c>
      <c r="C31" s="6"/>
      <c r="D31" s="3" t="s">
        <v>60</v>
      </c>
      <c r="E31" s="3" t="s">
        <v>60</v>
      </c>
      <c r="F31" s="3" t="s">
        <v>60</v>
      </c>
      <c r="G31" s="3" t="s">
        <v>22</v>
      </c>
      <c r="H31" s="8" t="s">
        <v>60</v>
      </c>
      <c r="I31" s="8" t="s">
        <v>60</v>
      </c>
      <c r="J31" s="8" t="s">
        <v>60</v>
      </c>
      <c r="K31" s="8" t="s">
        <v>60</v>
      </c>
      <c r="L31" s="8" t="s">
        <v>60</v>
      </c>
      <c r="M31" s="8" t="s">
        <v>60</v>
      </c>
      <c r="N31" s="8" t="s">
        <v>60</v>
      </c>
      <c r="O31" s="8" t="s">
        <v>60</v>
      </c>
      <c r="P31" s="8" t="s">
        <v>60</v>
      </c>
      <c r="Q31" s="8" t="s">
        <v>60</v>
      </c>
      <c r="R31" s="8" t="s">
        <v>60</v>
      </c>
      <c r="S31" s="8" t="s">
        <v>22</v>
      </c>
      <c r="T31" s="8" t="s">
        <v>22</v>
      </c>
      <c r="U31" s="8" t="s">
        <v>60</v>
      </c>
      <c r="V31" s="8" t="s">
        <v>60</v>
      </c>
      <c r="W31" s="8" t="s">
        <v>60</v>
      </c>
      <c r="X31" s="8" t="s">
        <v>22</v>
      </c>
      <c r="Y31" s="8" t="s">
        <v>22</v>
      </c>
      <c r="Z31" s="8" t="s">
        <v>22</v>
      </c>
      <c r="AA31" s="8" t="s">
        <v>60</v>
      </c>
      <c r="AB31" s="8" t="s">
        <v>60</v>
      </c>
      <c r="AC31" s="8" t="s">
        <v>22</v>
      </c>
      <c r="AD31" s="8" t="s">
        <v>60</v>
      </c>
      <c r="AE31" s="8" t="s">
        <v>60</v>
      </c>
      <c r="AF31" s="8" t="s">
        <v>60</v>
      </c>
      <c r="AG31" s="8" t="s">
        <v>60</v>
      </c>
      <c r="AH31" s="8" t="s">
        <v>60</v>
      </c>
      <c r="AI31" s="8" t="s">
        <v>60</v>
      </c>
      <c r="AJ31" s="8" t="s">
        <v>60</v>
      </c>
      <c r="AK31" s="8" t="s">
        <v>60</v>
      </c>
      <c r="AL31" s="8" t="s">
        <v>60</v>
      </c>
      <c r="AM31" s="8" t="s">
        <v>60</v>
      </c>
      <c r="AN31" s="8" t="s">
        <v>60</v>
      </c>
      <c r="AO31" s="8" t="s">
        <v>60</v>
      </c>
      <c r="AP31" s="8" t="s">
        <v>60</v>
      </c>
      <c r="AQ31" s="8" t="s">
        <v>60</v>
      </c>
      <c r="AR31" s="8" t="s">
        <v>60</v>
      </c>
      <c r="AS31" s="8" t="s">
        <v>22</v>
      </c>
      <c r="AT31" s="8" t="s">
        <v>22</v>
      </c>
      <c r="AU31" s="8" t="s">
        <v>60</v>
      </c>
      <c r="AV31" s="8" t="s">
        <v>60</v>
      </c>
      <c r="AW31" s="8" t="s">
        <v>60</v>
      </c>
      <c r="AX31" s="8" t="s">
        <v>60</v>
      </c>
      <c r="AY31" s="8" t="s">
        <v>60</v>
      </c>
      <c r="AZ31" s="8" t="s">
        <v>60</v>
      </c>
      <c r="BA31" s="8" t="s">
        <v>60</v>
      </c>
      <c r="BB31" s="8" t="s">
        <v>60</v>
      </c>
    </row>
    <row r="32" spans="1:54" ht="11.25">
      <c r="A32" s="10"/>
      <c r="B32" s="9" t="s">
        <v>62</v>
      </c>
      <c r="C32" s="6"/>
      <c r="D32" s="3" t="s">
        <v>60</v>
      </c>
      <c r="E32" s="3" t="s">
        <v>60</v>
      </c>
      <c r="F32" s="3" t="s">
        <v>60</v>
      </c>
      <c r="G32" s="3" t="s">
        <v>60</v>
      </c>
      <c r="H32" s="8" t="s">
        <v>60</v>
      </c>
      <c r="I32" s="8" t="s">
        <v>60</v>
      </c>
      <c r="J32" s="8" t="s">
        <v>60</v>
      </c>
      <c r="K32" s="8" t="s">
        <v>60</v>
      </c>
      <c r="L32" s="8" t="s">
        <v>60</v>
      </c>
      <c r="M32" s="8" t="s">
        <v>60</v>
      </c>
      <c r="N32" s="8" t="s">
        <v>60</v>
      </c>
      <c r="O32" s="8" t="s">
        <v>60</v>
      </c>
      <c r="P32" s="8" t="s">
        <v>60</v>
      </c>
      <c r="Q32" s="8" t="s">
        <v>60</v>
      </c>
      <c r="R32" s="8" t="s">
        <v>60</v>
      </c>
      <c r="S32" s="8" t="s">
        <v>22</v>
      </c>
      <c r="T32" s="8" t="s">
        <v>22</v>
      </c>
      <c r="U32" s="8" t="s">
        <v>60</v>
      </c>
      <c r="V32" s="8" t="s">
        <v>60</v>
      </c>
      <c r="W32" s="8" t="s">
        <v>60</v>
      </c>
      <c r="X32" s="8" t="s">
        <v>60</v>
      </c>
      <c r="Y32" s="8" t="s">
        <v>60</v>
      </c>
      <c r="Z32" s="8" t="s">
        <v>60</v>
      </c>
      <c r="AA32" s="8" t="s">
        <v>60</v>
      </c>
      <c r="AB32" s="8" t="s">
        <v>60</v>
      </c>
      <c r="AC32" s="8" t="s">
        <v>60</v>
      </c>
      <c r="AD32" s="8" t="s">
        <v>60</v>
      </c>
      <c r="AE32" s="8" t="s">
        <v>60</v>
      </c>
      <c r="AF32" s="8" t="s">
        <v>60</v>
      </c>
      <c r="AG32" s="8" t="s">
        <v>60</v>
      </c>
      <c r="AH32" s="8" t="s">
        <v>60</v>
      </c>
      <c r="AI32" s="8" t="s">
        <v>60</v>
      </c>
      <c r="AJ32" s="8" t="s">
        <v>60</v>
      </c>
      <c r="AK32" s="8" t="s">
        <v>60</v>
      </c>
      <c r="AL32" s="8" t="s">
        <v>60</v>
      </c>
      <c r="AM32" s="8" t="s">
        <v>60</v>
      </c>
      <c r="AN32" s="8" t="s">
        <v>60</v>
      </c>
      <c r="AO32" s="8" t="s">
        <v>60</v>
      </c>
      <c r="AP32" s="8" t="s">
        <v>60</v>
      </c>
      <c r="AQ32" s="8" t="s">
        <v>60</v>
      </c>
      <c r="AR32" s="8" t="s">
        <v>60</v>
      </c>
      <c r="AS32" s="8" t="s">
        <v>60</v>
      </c>
      <c r="AT32" s="8" t="s">
        <v>22</v>
      </c>
      <c r="AU32" s="8" t="s">
        <v>60</v>
      </c>
      <c r="AV32" s="8" t="s">
        <v>60</v>
      </c>
      <c r="AW32" s="8" t="s">
        <v>60</v>
      </c>
      <c r="AX32" s="8" t="s">
        <v>60</v>
      </c>
      <c r="AY32" s="8" t="s">
        <v>60</v>
      </c>
      <c r="AZ32" s="8" t="s">
        <v>60</v>
      </c>
      <c r="BA32" s="8" t="s">
        <v>60</v>
      </c>
      <c r="BB32" s="8" t="s">
        <v>60</v>
      </c>
    </row>
    <row r="33" spans="1:54" ht="11.25">
      <c r="A33" s="10"/>
      <c r="B33" s="9" t="s">
        <v>26</v>
      </c>
      <c r="C33" s="6"/>
      <c r="D33" s="3" t="s">
        <v>22</v>
      </c>
      <c r="E33" s="3" t="s">
        <v>60</v>
      </c>
      <c r="F33" s="3" t="s">
        <v>60</v>
      </c>
      <c r="G33" s="3" t="s">
        <v>22</v>
      </c>
      <c r="H33" s="8" t="s">
        <v>60</v>
      </c>
      <c r="I33" s="8" t="s">
        <v>60</v>
      </c>
      <c r="J33" s="8" t="s">
        <v>60</v>
      </c>
      <c r="K33" s="8" t="s">
        <v>60</v>
      </c>
      <c r="L33" s="8" t="s">
        <v>60</v>
      </c>
      <c r="M33" s="8" t="s">
        <v>60</v>
      </c>
      <c r="N33" s="8" t="s">
        <v>60</v>
      </c>
      <c r="O33" s="8" t="s">
        <v>60</v>
      </c>
      <c r="P33" s="8" t="s">
        <v>60</v>
      </c>
      <c r="Q33" s="8" t="s">
        <v>60</v>
      </c>
      <c r="R33" s="8" t="s">
        <v>60</v>
      </c>
      <c r="S33" s="8" t="s">
        <v>22</v>
      </c>
      <c r="T33" s="8" t="s">
        <v>22</v>
      </c>
      <c r="U33" s="8" t="s">
        <v>22</v>
      </c>
      <c r="V33" s="8" t="s">
        <v>60</v>
      </c>
      <c r="W33" s="8" t="s">
        <v>60</v>
      </c>
      <c r="X33" s="8" t="s">
        <v>60</v>
      </c>
      <c r="Y33" s="8" t="s">
        <v>60</v>
      </c>
      <c r="Z33" s="8" t="s">
        <v>60</v>
      </c>
      <c r="AA33" s="8" t="s">
        <v>60</v>
      </c>
      <c r="AB33" s="8" t="s">
        <v>60</v>
      </c>
      <c r="AC33" s="8" t="s">
        <v>60</v>
      </c>
      <c r="AD33" s="8" t="s">
        <v>22</v>
      </c>
      <c r="AE33" s="8" t="s">
        <v>22</v>
      </c>
      <c r="AF33" s="8" t="s">
        <v>22</v>
      </c>
      <c r="AG33" s="8" t="s">
        <v>22</v>
      </c>
      <c r="AH33" s="8" t="s">
        <v>60</v>
      </c>
      <c r="AI33" s="8" t="s">
        <v>60</v>
      </c>
      <c r="AJ33" s="8" t="s">
        <v>60</v>
      </c>
      <c r="AK33" s="8" t="s">
        <v>60</v>
      </c>
      <c r="AL33" s="8" t="s">
        <v>60</v>
      </c>
      <c r="AM33" s="8" t="s">
        <v>60</v>
      </c>
      <c r="AN33" s="8" t="s">
        <v>60</v>
      </c>
      <c r="AO33" s="8" t="s">
        <v>60</v>
      </c>
      <c r="AP33" s="8" t="s">
        <v>60</v>
      </c>
      <c r="AQ33" s="8" t="s">
        <v>60</v>
      </c>
      <c r="AR33" s="8" t="s">
        <v>22</v>
      </c>
      <c r="AS33" s="8" t="s">
        <v>22</v>
      </c>
      <c r="AT33" s="8" t="s">
        <v>22</v>
      </c>
      <c r="AU33" s="8" t="s">
        <v>60</v>
      </c>
      <c r="AV33" s="8" t="s">
        <v>60</v>
      </c>
      <c r="AW33" s="8" t="s">
        <v>60</v>
      </c>
      <c r="AX33" s="8" t="s">
        <v>60</v>
      </c>
      <c r="AY33" s="8" t="s">
        <v>60</v>
      </c>
      <c r="AZ33" s="8" t="s">
        <v>60</v>
      </c>
      <c r="BA33" s="8" t="s">
        <v>60</v>
      </c>
      <c r="BB33" s="8" t="s">
        <v>60</v>
      </c>
    </row>
    <row r="34" spans="1:54" ht="11.25">
      <c r="A34" s="10"/>
      <c r="B34" s="9" t="s">
        <v>27</v>
      </c>
      <c r="C34" s="6"/>
      <c r="D34" s="3" t="s">
        <v>22</v>
      </c>
      <c r="E34" s="3" t="s">
        <v>60</v>
      </c>
      <c r="F34" s="3" t="s">
        <v>60</v>
      </c>
      <c r="G34" s="3" t="s">
        <v>22</v>
      </c>
      <c r="H34" s="8" t="s">
        <v>22</v>
      </c>
      <c r="I34" s="8" t="s">
        <v>22</v>
      </c>
      <c r="J34" s="8" t="s">
        <v>22</v>
      </c>
      <c r="K34" s="8" t="s">
        <v>22</v>
      </c>
      <c r="L34" s="8" t="s">
        <v>22</v>
      </c>
      <c r="M34" s="8" t="s">
        <v>60</v>
      </c>
      <c r="N34" s="8" t="s">
        <v>60</v>
      </c>
      <c r="O34" s="8" t="s">
        <v>22</v>
      </c>
      <c r="P34" s="8" t="s">
        <v>22</v>
      </c>
      <c r="Q34" s="8" t="s">
        <v>22</v>
      </c>
      <c r="R34" s="8" t="s">
        <v>22</v>
      </c>
      <c r="S34" s="8" t="s">
        <v>22</v>
      </c>
      <c r="T34" s="8" t="s">
        <v>22</v>
      </c>
      <c r="U34" s="8" t="s">
        <v>22</v>
      </c>
      <c r="V34" s="8" t="s">
        <v>22</v>
      </c>
      <c r="W34" s="8" t="s">
        <v>60</v>
      </c>
      <c r="X34" s="8" t="s">
        <v>60</v>
      </c>
      <c r="Y34" s="8" t="s">
        <v>60</v>
      </c>
      <c r="Z34" s="8" t="s">
        <v>60</v>
      </c>
      <c r="AA34" s="8" t="s">
        <v>60</v>
      </c>
      <c r="AB34" s="8" t="s">
        <v>60</v>
      </c>
      <c r="AC34" s="8" t="s">
        <v>22</v>
      </c>
      <c r="AD34" s="8" t="s">
        <v>22</v>
      </c>
      <c r="AE34" s="8" t="s">
        <v>22</v>
      </c>
      <c r="AF34" s="8" t="s">
        <v>22</v>
      </c>
      <c r="AG34" s="8" t="s">
        <v>22</v>
      </c>
      <c r="AH34" s="8" t="s">
        <v>22</v>
      </c>
      <c r="AI34" s="8" t="s">
        <v>22</v>
      </c>
      <c r="AJ34" s="8" t="s">
        <v>22</v>
      </c>
      <c r="AK34" s="8" t="s">
        <v>22</v>
      </c>
      <c r="AL34" s="8" t="s">
        <v>22</v>
      </c>
      <c r="AM34" s="8" t="s">
        <v>22</v>
      </c>
      <c r="AN34" s="8" t="s">
        <v>22</v>
      </c>
      <c r="AO34" s="32"/>
      <c r="AP34" s="8" t="s">
        <v>60</v>
      </c>
      <c r="AQ34" s="8" t="s">
        <v>22</v>
      </c>
      <c r="AR34" s="8" t="s">
        <v>22</v>
      </c>
      <c r="AS34" s="8" t="s">
        <v>22</v>
      </c>
      <c r="AT34" s="8" t="s">
        <v>22</v>
      </c>
      <c r="AU34" s="8" t="s">
        <v>22</v>
      </c>
      <c r="AV34" s="8" t="s">
        <v>22</v>
      </c>
      <c r="AW34" s="8" t="s">
        <v>60</v>
      </c>
      <c r="AX34" s="8" t="s">
        <v>60</v>
      </c>
      <c r="AY34" s="8" t="s">
        <v>22</v>
      </c>
      <c r="AZ34" s="8" t="s">
        <v>60</v>
      </c>
      <c r="BA34" s="32" t="s">
        <v>22</v>
      </c>
      <c r="BB34" s="8" t="s">
        <v>60</v>
      </c>
    </row>
    <row r="35" spans="1:54" ht="11.25">
      <c r="A35" s="10"/>
      <c r="B35" s="9" t="s">
        <v>28</v>
      </c>
      <c r="C35" s="6"/>
      <c r="D35" s="3" t="s">
        <v>60</v>
      </c>
      <c r="E35" s="3" t="s">
        <v>60</v>
      </c>
      <c r="F35" s="3" t="s">
        <v>60</v>
      </c>
      <c r="G35" s="3" t="s">
        <v>60</v>
      </c>
      <c r="H35" s="8" t="s">
        <v>60</v>
      </c>
      <c r="I35" s="8" t="s">
        <v>60</v>
      </c>
      <c r="J35" s="8" t="s">
        <v>60</v>
      </c>
      <c r="K35" s="8" t="s">
        <v>60</v>
      </c>
      <c r="L35" s="8" t="s">
        <v>60</v>
      </c>
      <c r="M35" s="8" t="s">
        <v>60</v>
      </c>
      <c r="N35" s="8" t="s">
        <v>60</v>
      </c>
      <c r="O35" s="8" t="s">
        <v>60</v>
      </c>
      <c r="P35" s="8" t="s">
        <v>60</v>
      </c>
      <c r="Q35" s="8" t="s">
        <v>60</v>
      </c>
      <c r="R35" s="8" t="s">
        <v>60</v>
      </c>
      <c r="S35" s="8" t="s">
        <v>60</v>
      </c>
      <c r="T35" s="8" t="s">
        <v>60</v>
      </c>
      <c r="U35" s="8" t="s">
        <v>60</v>
      </c>
      <c r="V35" s="8" t="s">
        <v>60</v>
      </c>
      <c r="W35" s="8" t="s">
        <v>60</v>
      </c>
      <c r="X35" s="8" t="s">
        <v>60</v>
      </c>
      <c r="Y35" s="8" t="s">
        <v>60</v>
      </c>
      <c r="Z35" s="8" t="s">
        <v>60</v>
      </c>
      <c r="AA35" s="8" t="s">
        <v>60</v>
      </c>
      <c r="AB35" s="8" t="s">
        <v>60</v>
      </c>
      <c r="AC35" s="8" t="s">
        <v>60</v>
      </c>
      <c r="AD35" s="8" t="s">
        <v>60</v>
      </c>
      <c r="AE35" s="8" t="s">
        <v>60</v>
      </c>
      <c r="AF35" s="8" t="s">
        <v>60</v>
      </c>
      <c r="AG35" s="8" t="s">
        <v>22</v>
      </c>
      <c r="AH35" s="8" t="s">
        <v>60</v>
      </c>
      <c r="AI35" s="8" t="s">
        <v>60</v>
      </c>
      <c r="AJ35" s="8" t="s">
        <v>60</v>
      </c>
      <c r="AK35" s="8" t="s">
        <v>60</v>
      </c>
      <c r="AL35" s="8" t="s">
        <v>60</v>
      </c>
      <c r="AM35" s="8" t="s">
        <v>60</v>
      </c>
      <c r="AN35" s="8" t="s">
        <v>60</v>
      </c>
      <c r="AO35" s="8" t="s">
        <v>60</v>
      </c>
      <c r="AP35" s="8" t="s">
        <v>60</v>
      </c>
      <c r="AQ35" s="8" t="s">
        <v>60</v>
      </c>
      <c r="AR35" s="8" t="s">
        <v>60</v>
      </c>
      <c r="AS35" s="8" t="s">
        <v>60</v>
      </c>
      <c r="AT35" s="8" t="s">
        <v>60</v>
      </c>
      <c r="AU35" s="8" t="s">
        <v>60</v>
      </c>
      <c r="AV35" s="8" t="s">
        <v>60</v>
      </c>
      <c r="AW35" s="8" t="s">
        <v>60</v>
      </c>
      <c r="AX35" s="8" t="s">
        <v>60</v>
      </c>
      <c r="AY35" s="8" t="s">
        <v>60</v>
      </c>
      <c r="AZ35" s="8" t="s">
        <v>60</v>
      </c>
      <c r="BA35" s="8" t="s">
        <v>60</v>
      </c>
      <c r="BB35" s="8" t="s">
        <v>60</v>
      </c>
    </row>
    <row r="36" spans="1:54" ht="11.25">
      <c r="A36" s="10"/>
      <c r="B36" s="9" t="s">
        <v>29</v>
      </c>
      <c r="C36" s="6"/>
      <c r="D36" s="3" t="s">
        <v>22</v>
      </c>
      <c r="E36" s="3" t="s">
        <v>22</v>
      </c>
      <c r="F36" s="3" t="s">
        <v>22</v>
      </c>
      <c r="G36" s="3" t="s">
        <v>22</v>
      </c>
      <c r="H36" s="8" t="s">
        <v>60</v>
      </c>
      <c r="I36" s="8" t="s">
        <v>22</v>
      </c>
      <c r="J36" s="8" t="s">
        <v>22</v>
      </c>
      <c r="K36" s="8" t="s">
        <v>22</v>
      </c>
      <c r="L36" s="8" t="s">
        <v>22</v>
      </c>
      <c r="M36" s="8" t="s">
        <v>22</v>
      </c>
      <c r="N36" s="8" t="s">
        <v>60</v>
      </c>
      <c r="O36" s="8" t="s">
        <v>22</v>
      </c>
      <c r="P36" s="8" t="s">
        <v>22</v>
      </c>
      <c r="Q36" s="8" t="s">
        <v>22</v>
      </c>
      <c r="R36" s="8" t="s">
        <v>22</v>
      </c>
      <c r="S36" s="8" t="s">
        <v>22</v>
      </c>
      <c r="T36" s="8" t="s">
        <v>22</v>
      </c>
      <c r="U36" s="8" t="s">
        <v>22</v>
      </c>
      <c r="V36" s="8" t="s">
        <v>22</v>
      </c>
      <c r="W36" s="8" t="s">
        <v>22</v>
      </c>
      <c r="X36" s="8" t="s">
        <v>22</v>
      </c>
      <c r="Y36" s="8" t="s">
        <v>22</v>
      </c>
      <c r="Z36" s="8" t="s">
        <v>22</v>
      </c>
      <c r="AA36" s="8" t="s">
        <v>22</v>
      </c>
      <c r="AB36" s="8" t="s">
        <v>22</v>
      </c>
      <c r="AC36" s="8" t="s">
        <v>22</v>
      </c>
      <c r="AD36" s="8" t="s">
        <v>22</v>
      </c>
      <c r="AE36" s="8" t="s">
        <v>22</v>
      </c>
      <c r="AF36" s="8" t="s">
        <v>22</v>
      </c>
      <c r="AG36" s="8" t="s">
        <v>22</v>
      </c>
      <c r="AH36" s="8" t="s">
        <v>22</v>
      </c>
      <c r="AI36" s="8" t="s">
        <v>22</v>
      </c>
      <c r="AJ36" s="8" t="s">
        <v>22</v>
      </c>
      <c r="AK36" s="8" t="s">
        <v>22</v>
      </c>
      <c r="AL36" s="8" t="s">
        <v>22</v>
      </c>
      <c r="AM36" s="8" t="s">
        <v>22</v>
      </c>
      <c r="AN36" s="8" t="s">
        <v>22</v>
      </c>
      <c r="AO36" s="8" t="s">
        <v>22</v>
      </c>
      <c r="AP36" s="8" t="s">
        <v>60</v>
      </c>
      <c r="AQ36" s="8" t="s">
        <v>22</v>
      </c>
      <c r="AR36" s="8" t="s">
        <v>22</v>
      </c>
      <c r="AS36" s="8" t="s">
        <v>22</v>
      </c>
      <c r="AT36" s="8" t="s">
        <v>22</v>
      </c>
      <c r="AU36" s="8" t="s">
        <v>22</v>
      </c>
      <c r="AV36" s="8" t="s">
        <v>22</v>
      </c>
      <c r="AW36" s="8" t="s">
        <v>22</v>
      </c>
      <c r="AX36" s="8" t="s">
        <v>22</v>
      </c>
      <c r="AY36" s="8" t="s">
        <v>22</v>
      </c>
      <c r="AZ36" s="8" t="s">
        <v>22</v>
      </c>
      <c r="BA36" s="8" t="s">
        <v>60</v>
      </c>
      <c r="BB36" s="8" t="s">
        <v>60</v>
      </c>
    </row>
    <row r="37" spans="1:54" ht="11.25">
      <c r="A37" s="10"/>
      <c r="B37" s="9" t="s">
        <v>30</v>
      </c>
      <c r="C37" s="6"/>
      <c r="D37" s="3" t="s">
        <v>22</v>
      </c>
      <c r="E37" s="3" t="s">
        <v>22</v>
      </c>
      <c r="F37" s="3" t="s">
        <v>22</v>
      </c>
      <c r="G37" s="3" t="s">
        <v>22</v>
      </c>
      <c r="H37" s="8" t="s">
        <v>22</v>
      </c>
      <c r="I37" s="8" t="s">
        <v>22</v>
      </c>
      <c r="J37" s="8" t="s">
        <v>22</v>
      </c>
      <c r="K37" s="8" t="s">
        <v>22</v>
      </c>
      <c r="L37" s="8" t="s">
        <v>22</v>
      </c>
      <c r="M37" s="8" t="s">
        <v>22</v>
      </c>
      <c r="N37" s="8" t="s">
        <v>60</v>
      </c>
      <c r="O37" s="8" t="s">
        <v>22</v>
      </c>
      <c r="P37" s="8" t="s">
        <v>22</v>
      </c>
      <c r="Q37" s="8" t="s">
        <v>22</v>
      </c>
      <c r="R37" s="8" t="s">
        <v>22</v>
      </c>
      <c r="S37" s="8" t="s">
        <v>22</v>
      </c>
      <c r="T37" s="8" t="s">
        <v>22</v>
      </c>
      <c r="U37" s="8" t="s">
        <v>22</v>
      </c>
      <c r="V37" s="8" t="s">
        <v>22</v>
      </c>
      <c r="W37" s="8" t="s">
        <v>22</v>
      </c>
      <c r="X37" s="8" t="s">
        <v>60</v>
      </c>
      <c r="Y37" s="8" t="s">
        <v>22</v>
      </c>
      <c r="Z37" s="8" t="s">
        <v>22</v>
      </c>
      <c r="AA37" s="8" t="s">
        <v>22</v>
      </c>
      <c r="AB37" s="8" t="s">
        <v>22</v>
      </c>
      <c r="AC37" s="8" t="s">
        <v>22</v>
      </c>
      <c r="AD37" s="8" t="s">
        <v>22</v>
      </c>
      <c r="AE37" s="8" t="s">
        <v>22</v>
      </c>
      <c r="AF37" s="8" t="s">
        <v>22</v>
      </c>
      <c r="AG37" s="8" t="s">
        <v>22</v>
      </c>
      <c r="AH37" s="8" t="s">
        <v>22</v>
      </c>
      <c r="AI37" s="8" t="s">
        <v>22</v>
      </c>
      <c r="AJ37" s="8" t="s">
        <v>22</v>
      </c>
      <c r="AK37" s="8" t="s">
        <v>22</v>
      </c>
      <c r="AL37" s="8" t="s">
        <v>22</v>
      </c>
      <c r="AM37" s="8" t="s">
        <v>22</v>
      </c>
      <c r="AN37" s="8" t="s">
        <v>22</v>
      </c>
      <c r="AO37" s="8" t="s">
        <v>22</v>
      </c>
      <c r="AP37" s="8" t="s">
        <v>22</v>
      </c>
      <c r="AQ37" s="8" t="s">
        <v>22</v>
      </c>
      <c r="AR37" s="8" t="s">
        <v>22</v>
      </c>
      <c r="AS37" s="8" t="s">
        <v>22</v>
      </c>
      <c r="AT37" s="8" t="s">
        <v>22</v>
      </c>
      <c r="AU37" s="8" t="s">
        <v>22</v>
      </c>
      <c r="AV37" s="8" t="s">
        <v>22</v>
      </c>
      <c r="AW37" s="8" t="s">
        <v>22</v>
      </c>
      <c r="AX37" s="8" t="s">
        <v>22</v>
      </c>
      <c r="AY37" s="8" t="s">
        <v>22</v>
      </c>
      <c r="AZ37" s="8" t="s">
        <v>22</v>
      </c>
      <c r="BA37" s="8" t="s">
        <v>22</v>
      </c>
      <c r="BB37" s="8" t="s">
        <v>22</v>
      </c>
    </row>
    <row r="38" spans="1:54" ht="11.25">
      <c r="A38" s="10"/>
      <c r="B38" s="9" t="s">
        <v>31</v>
      </c>
      <c r="C38" s="6"/>
      <c r="D38" s="3" t="s">
        <v>22</v>
      </c>
      <c r="E38" s="3" t="s">
        <v>60</v>
      </c>
      <c r="F38" s="3" t="s">
        <v>60</v>
      </c>
      <c r="G38" s="3" t="s">
        <v>22</v>
      </c>
      <c r="H38" s="8" t="s">
        <v>60</v>
      </c>
      <c r="I38" s="8" t="s">
        <v>60</v>
      </c>
      <c r="J38" s="8" t="s">
        <v>22</v>
      </c>
      <c r="K38" s="8" t="s">
        <v>22</v>
      </c>
      <c r="L38" s="8" t="s">
        <v>22</v>
      </c>
      <c r="M38" s="8" t="s">
        <v>60</v>
      </c>
      <c r="N38" s="8" t="s">
        <v>60</v>
      </c>
      <c r="O38" s="8" t="s">
        <v>22</v>
      </c>
      <c r="P38" s="8" t="s">
        <v>22</v>
      </c>
      <c r="Q38" s="8" t="s">
        <v>22</v>
      </c>
      <c r="R38" s="8" t="s">
        <v>22</v>
      </c>
      <c r="S38" s="8" t="s">
        <v>22</v>
      </c>
      <c r="T38" s="8" t="s">
        <v>22</v>
      </c>
      <c r="U38" s="8" t="s">
        <v>22</v>
      </c>
      <c r="V38" s="8" t="s">
        <v>22</v>
      </c>
      <c r="W38" s="8" t="s">
        <v>60</v>
      </c>
      <c r="X38" s="8" t="s">
        <v>60</v>
      </c>
      <c r="Y38" s="8" t="s">
        <v>60</v>
      </c>
      <c r="Z38" s="8" t="s">
        <v>60</v>
      </c>
      <c r="AA38" s="8" t="s">
        <v>60</v>
      </c>
      <c r="AB38" s="8" t="s">
        <v>22</v>
      </c>
      <c r="AC38" s="8" t="s">
        <v>22</v>
      </c>
      <c r="AD38" s="8" t="s">
        <v>22</v>
      </c>
      <c r="AE38" s="8" t="s">
        <v>22</v>
      </c>
      <c r="AF38" s="8" t="s">
        <v>22</v>
      </c>
      <c r="AG38" s="8" t="s">
        <v>22</v>
      </c>
      <c r="AH38" s="8" t="s">
        <v>22</v>
      </c>
      <c r="AI38" s="8" t="s">
        <v>60</v>
      </c>
      <c r="AJ38" s="8" t="s">
        <v>60</v>
      </c>
      <c r="AK38" s="8" t="s">
        <v>60</v>
      </c>
      <c r="AL38" s="8" t="s">
        <v>60</v>
      </c>
      <c r="AM38" s="8" t="s">
        <v>60</v>
      </c>
      <c r="AN38" s="8" t="s">
        <v>60</v>
      </c>
      <c r="AO38" s="8" t="s">
        <v>22</v>
      </c>
      <c r="AP38" s="8" t="s">
        <v>22</v>
      </c>
      <c r="AQ38" s="8" t="s">
        <v>22</v>
      </c>
      <c r="AR38" s="8" t="s">
        <v>22</v>
      </c>
      <c r="AS38" s="8" t="s">
        <v>22</v>
      </c>
      <c r="AT38" s="8" t="s">
        <v>22</v>
      </c>
      <c r="AU38" s="8" t="s">
        <v>60</v>
      </c>
      <c r="AV38" s="8" t="s">
        <v>60</v>
      </c>
      <c r="AW38" s="8" t="s">
        <v>60</v>
      </c>
      <c r="AX38" s="8" t="s">
        <v>60</v>
      </c>
      <c r="AY38" s="8" t="s">
        <v>60</v>
      </c>
      <c r="AZ38" s="8" t="s">
        <v>60</v>
      </c>
      <c r="BA38" s="8" t="s">
        <v>60</v>
      </c>
      <c r="BB38" s="8" t="s">
        <v>60</v>
      </c>
    </row>
    <row r="39" spans="1:54" ht="11.25">
      <c r="A39" s="10"/>
      <c r="B39" s="9" t="s">
        <v>32</v>
      </c>
      <c r="C39" s="6"/>
      <c r="D39" s="3" t="s">
        <v>60</v>
      </c>
      <c r="E39" s="3" t="s">
        <v>60</v>
      </c>
      <c r="F39" s="3" t="s">
        <v>60</v>
      </c>
      <c r="G39" s="3" t="s">
        <v>60</v>
      </c>
      <c r="H39" s="8" t="s">
        <v>22</v>
      </c>
      <c r="I39" s="8" t="s">
        <v>22</v>
      </c>
      <c r="J39" s="8" t="s">
        <v>22</v>
      </c>
      <c r="K39" s="8" t="s">
        <v>22</v>
      </c>
      <c r="L39" s="8" t="s">
        <v>22</v>
      </c>
      <c r="M39" s="8" t="s">
        <v>22</v>
      </c>
      <c r="N39" s="8" t="s">
        <v>60</v>
      </c>
      <c r="O39" s="8" t="s">
        <v>22</v>
      </c>
      <c r="P39" s="8" t="s">
        <v>22</v>
      </c>
      <c r="Q39" s="8" t="s">
        <v>22</v>
      </c>
      <c r="R39" s="8" t="s">
        <v>22</v>
      </c>
      <c r="S39" s="8" t="s">
        <v>22</v>
      </c>
      <c r="T39" s="8" t="s">
        <v>22</v>
      </c>
      <c r="U39" s="8" t="s">
        <v>22</v>
      </c>
      <c r="V39" s="8" t="s">
        <v>22</v>
      </c>
      <c r="W39" s="8" t="s">
        <v>22</v>
      </c>
      <c r="X39" s="8" t="s">
        <v>22</v>
      </c>
      <c r="Y39" s="8" t="s">
        <v>22</v>
      </c>
      <c r="Z39" s="8" t="s">
        <v>22</v>
      </c>
      <c r="AA39" s="8" t="s">
        <v>22</v>
      </c>
      <c r="AB39" s="8" t="s">
        <v>22</v>
      </c>
      <c r="AC39" s="8" t="s">
        <v>22</v>
      </c>
      <c r="AD39" s="8" t="s">
        <v>22</v>
      </c>
      <c r="AE39" s="8" t="s">
        <v>22</v>
      </c>
      <c r="AF39" s="8" t="s">
        <v>22</v>
      </c>
      <c r="AG39" s="8" t="s">
        <v>22</v>
      </c>
      <c r="AH39" s="8" t="s">
        <v>22</v>
      </c>
      <c r="AI39" s="8" t="s">
        <v>22</v>
      </c>
      <c r="AJ39" s="8" t="s">
        <v>22</v>
      </c>
      <c r="AK39" s="8" t="s">
        <v>22</v>
      </c>
      <c r="AL39" s="8" t="s">
        <v>22</v>
      </c>
      <c r="AM39" s="8" t="s">
        <v>22</v>
      </c>
      <c r="AN39" s="8" t="s">
        <v>22</v>
      </c>
      <c r="AO39" s="8" t="s">
        <v>22</v>
      </c>
      <c r="AP39" s="8" t="s">
        <v>60</v>
      </c>
      <c r="AQ39" s="8" t="s">
        <v>22</v>
      </c>
      <c r="AR39" s="8" t="s">
        <v>22</v>
      </c>
      <c r="AS39" s="8" t="s">
        <v>22</v>
      </c>
      <c r="AT39" s="8" t="s">
        <v>22</v>
      </c>
      <c r="AU39" s="8" t="s">
        <v>22</v>
      </c>
      <c r="AV39" s="8" t="s">
        <v>22</v>
      </c>
      <c r="AW39" s="8" t="s">
        <v>22</v>
      </c>
      <c r="AX39" s="8" t="s">
        <v>22</v>
      </c>
      <c r="AY39" s="8" t="s">
        <v>22</v>
      </c>
      <c r="AZ39" s="8" t="s">
        <v>22</v>
      </c>
      <c r="BA39" s="8" t="s">
        <v>60</v>
      </c>
      <c r="BB39" s="8" t="s">
        <v>22</v>
      </c>
    </row>
    <row r="40" spans="1:54" ht="11.25">
      <c r="A40" s="10"/>
      <c r="B40" s="9" t="s">
        <v>33</v>
      </c>
      <c r="C40" s="6"/>
      <c r="D40" s="3" t="s">
        <v>22</v>
      </c>
      <c r="E40" s="3" t="s">
        <v>22</v>
      </c>
      <c r="F40" s="3" t="s">
        <v>22</v>
      </c>
      <c r="G40" s="3" t="s">
        <v>22</v>
      </c>
      <c r="H40" s="8" t="s">
        <v>22</v>
      </c>
      <c r="I40" s="8" t="s">
        <v>22</v>
      </c>
      <c r="J40" s="8" t="s">
        <v>22</v>
      </c>
      <c r="K40" s="8" t="s">
        <v>22</v>
      </c>
      <c r="L40" s="8" t="s">
        <v>22</v>
      </c>
      <c r="M40" s="8" t="s">
        <v>22</v>
      </c>
      <c r="N40" s="8" t="s">
        <v>60</v>
      </c>
      <c r="O40" s="8" t="s">
        <v>22</v>
      </c>
      <c r="P40" s="8" t="s">
        <v>22</v>
      </c>
      <c r="Q40" s="8" t="s">
        <v>22</v>
      </c>
      <c r="R40" s="8" t="s">
        <v>22</v>
      </c>
      <c r="S40" s="8" t="s">
        <v>22</v>
      </c>
      <c r="T40" s="8" t="s">
        <v>22</v>
      </c>
      <c r="U40" s="8" t="s">
        <v>22</v>
      </c>
      <c r="V40" s="8" t="s">
        <v>22</v>
      </c>
      <c r="W40" s="8" t="s">
        <v>60</v>
      </c>
      <c r="X40" s="8" t="s">
        <v>60</v>
      </c>
      <c r="Y40" s="8" t="s">
        <v>60</v>
      </c>
      <c r="Z40" s="8" t="s">
        <v>60</v>
      </c>
      <c r="AA40" s="8" t="s">
        <v>60</v>
      </c>
      <c r="AB40" s="8" t="s">
        <v>60</v>
      </c>
      <c r="AC40" s="32" t="s">
        <v>60</v>
      </c>
      <c r="AD40" s="8" t="s">
        <v>22</v>
      </c>
      <c r="AE40" s="8" t="s">
        <v>22</v>
      </c>
      <c r="AF40" s="8" t="s">
        <v>22</v>
      </c>
      <c r="AG40" s="8" t="s">
        <v>22</v>
      </c>
      <c r="AH40" s="8" t="s">
        <v>22</v>
      </c>
      <c r="AI40" s="8" t="s">
        <v>22</v>
      </c>
      <c r="AJ40" s="8" t="s">
        <v>22</v>
      </c>
      <c r="AK40" s="8" t="s">
        <v>22</v>
      </c>
      <c r="AL40" s="8" t="s">
        <v>22</v>
      </c>
      <c r="AM40" s="8" t="s">
        <v>22</v>
      </c>
      <c r="AN40" s="8" t="s">
        <v>22</v>
      </c>
      <c r="AO40" s="8" t="s">
        <v>22</v>
      </c>
      <c r="AP40" s="8" t="s">
        <v>22</v>
      </c>
      <c r="AQ40" s="8" t="s">
        <v>22</v>
      </c>
      <c r="AR40" s="8" t="s">
        <v>22</v>
      </c>
      <c r="AS40" s="8" t="s">
        <v>22</v>
      </c>
      <c r="AT40" s="8" t="s">
        <v>22</v>
      </c>
      <c r="AU40" s="8" t="s">
        <v>22</v>
      </c>
      <c r="AV40" s="8" t="s">
        <v>22</v>
      </c>
      <c r="AW40" s="8" t="s">
        <v>22</v>
      </c>
      <c r="AX40" s="8" t="s">
        <v>22</v>
      </c>
      <c r="AY40" s="8" t="s">
        <v>22</v>
      </c>
      <c r="AZ40" s="8" t="s">
        <v>60</v>
      </c>
      <c r="BA40" s="8" t="s">
        <v>22</v>
      </c>
      <c r="BB40" s="8" t="s">
        <v>22</v>
      </c>
    </row>
    <row r="41" spans="1:54" ht="11.25">
      <c r="A41" s="10"/>
      <c r="B41" s="9" t="s">
        <v>34</v>
      </c>
      <c r="C41" s="6"/>
      <c r="D41" s="3" t="s">
        <v>22</v>
      </c>
      <c r="E41" s="3" t="s">
        <v>60</v>
      </c>
      <c r="F41" s="3" t="s">
        <v>60</v>
      </c>
      <c r="G41" s="3" t="s">
        <v>22</v>
      </c>
      <c r="H41" s="8" t="s">
        <v>22</v>
      </c>
      <c r="I41" s="8" t="s">
        <v>22</v>
      </c>
      <c r="J41" s="8" t="s">
        <v>60</v>
      </c>
      <c r="K41" s="8" t="s">
        <v>60</v>
      </c>
      <c r="L41" s="8" t="s">
        <v>60</v>
      </c>
      <c r="M41" s="8" t="s">
        <v>60</v>
      </c>
      <c r="N41" s="8" t="s">
        <v>60</v>
      </c>
      <c r="O41" s="8" t="s">
        <v>22</v>
      </c>
      <c r="P41" s="8" t="s">
        <v>60</v>
      </c>
      <c r="Q41" s="8" t="s">
        <v>60</v>
      </c>
      <c r="R41" s="8" t="s">
        <v>60</v>
      </c>
      <c r="S41" s="8" t="s">
        <v>22</v>
      </c>
      <c r="T41" s="8" t="s">
        <v>22</v>
      </c>
      <c r="U41" s="8" t="s">
        <v>22</v>
      </c>
      <c r="V41" s="8" t="s">
        <v>22</v>
      </c>
      <c r="W41" s="8" t="s">
        <v>60</v>
      </c>
      <c r="X41" s="8" t="s">
        <v>60</v>
      </c>
      <c r="Y41" s="8" t="s">
        <v>60</v>
      </c>
      <c r="Z41" s="8" t="s">
        <v>60</v>
      </c>
      <c r="AA41" s="8" t="s">
        <v>60</v>
      </c>
      <c r="AB41" s="8" t="s">
        <v>60</v>
      </c>
      <c r="AC41" s="8" t="s">
        <v>60</v>
      </c>
      <c r="AD41" s="8" t="s">
        <v>22</v>
      </c>
      <c r="AE41" s="8" t="s">
        <v>60</v>
      </c>
      <c r="AF41" s="8" t="s">
        <v>60</v>
      </c>
      <c r="AG41" s="8" t="s">
        <v>22</v>
      </c>
      <c r="AH41" s="8" t="s">
        <v>22</v>
      </c>
      <c r="AI41" s="8" t="s">
        <v>60</v>
      </c>
      <c r="AJ41" s="8" t="s">
        <v>60</v>
      </c>
      <c r="AK41" s="8" t="s">
        <v>22</v>
      </c>
      <c r="AL41" s="8" t="s">
        <v>60</v>
      </c>
      <c r="AM41" s="8" t="s">
        <v>60</v>
      </c>
      <c r="AN41" s="8" t="s">
        <v>60</v>
      </c>
      <c r="AO41" s="8" t="s">
        <v>22</v>
      </c>
      <c r="AP41" s="8" t="s">
        <v>60</v>
      </c>
      <c r="AQ41" s="8" t="s">
        <v>60</v>
      </c>
      <c r="AR41" s="8" t="s">
        <v>60</v>
      </c>
      <c r="AS41" s="8" t="s">
        <v>22</v>
      </c>
      <c r="AT41" s="8" t="s">
        <v>22</v>
      </c>
      <c r="AU41" s="8" t="s">
        <v>22</v>
      </c>
      <c r="AV41" s="8" t="s">
        <v>22</v>
      </c>
      <c r="AW41" s="8" t="s">
        <v>22</v>
      </c>
      <c r="AX41" s="8" t="s">
        <v>60</v>
      </c>
      <c r="AY41" s="8" t="s">
        <v>22</v>
      </c>
      <c r="AZ41" s="8" t="s">
        <v>60</v>
      </c>
      <c r="BA41" s="8" t="s">
        <v>22</v>
      </c>
      <c r="BB41" s="8" t="s">
        <v>22</v>
      </c>
    </row>
    <row r="42" spans="1:54" ht="11.25">
      <c r="A42" s="10"/>
      <c r="B42" s="9" t="s">
        <v>35</v>
      </c>
      <c r="C42" s="6"/>
      <c r="D42" s="3" t="s">
        <v>60</v>
      </c>
      <c r="E42" s="3" t="s">
        <v>60</v>
      </c>
      <c r="F42" s="3" t="s">
        <v>60</v>
      </c>
      <c r="G42" s="3" t="s">
        <v>22</v>
      </c>
      <c r="H42" s="8" t="s">
        <v>60</v>
      </c>
      <c r="I42" s="8" t="s">
        <v>60</v>
      </c>
      <c r="J42" s="8" t="s">
        <v>60</v>
      </c>
      <c r="K42" s="8" t="s">
        <v>60</v>
      </c>
      <c r="L42" s="8" t="s">
        <v>60</v>
      </c>
      <c r="M42" s="8" t="s">
        <v>60</v>
      </c>
      <c r="N42" s="8" t="s">
        <v>60</v>
      </c>
      <c r="O42" s="8" t="s">
        <v>22</v>
      </c>
      <c r="P42" s="8" t="s">
        <v>60</v>
      </c>
      <c r="Q42" s="8" t="s">
        <v>60</v>
      </c>
      <c r="R42" s="8" t="s">
        <v>60</v>
      </c>
      <c r="S42" s="8" t="s">
        <v>22</v>
      </c>
      <c r="T42" s="8" t="s">
        <v>22</v>
      </c>
      <c r="U42" s="8" t="s">
        <v>60</v>
      </c>
      <c r="V42" s="8" t="s">
        <v>22</v>
      </c>
      <c r="W42" s="8" t="s">
        <v>60</v>
      </c>
      <c r="X42" s="8" t="s">
        <v>22</v>
      </c>
      <c r="Y42" s="8" t="s">
        <v>22</v>
      </c>
      <c r="Z42" s="8" t="s">
        <v>22</v>
      </c>
      <c r="AA42" s="8" t="s">
        <v>60</v>
      </c>
      <c r="AB42" s="8" t="s">
        <v>60</v>
      </c>
      <c r="AC42" s="8" t="s">
        <v>22</v>
      </c>
      <c r="AD42" s="8" t="s">
        <v>60</v>
      </c>
      <c r="AE42" s="8" t="s">
        <v>60</v>
      </c>
      <c r="AF42" s="8" t="s">
        <v>60</v>
      </c>
      <c r="AG42" s="8" t="s">
        <v>60</v>
      </c>
      <c r="AH42" s="8" t="s">
        <v>60</v>
      </c>
      <c r="AI42" s="8" t="s">
        <v>60</v>
      </c>
      <c r="AJ42" s="8" t="s">
        <v>60</v>
      </c>
      <c r="AK42" s="8" t="s">
        <v>60</v>
      </c>
      <c r="AL42" s="8" t="s">
        <v>60</v>
      </c>
      <c r="AM42" s="8" t="s">
        <v>60</v>
      </c>
      <c r="AN42" s="8" t="s">
        <v>60</v>
      </c>
      <c r="AO42" s="8" t="s">
        <v>22</v>
      </c>
      <c r="AP42" s="8" t="s">
        <v>22</v>
      </c>
      <c r="AQ42" s="8" t="s">
        <v>60</v>
      </c>
      <c r="AR42" s="8" t="s">
        <v>60</v>
      </c>
      <c r="AS42" s="8" t="s">
        <v>22</v>
      </c>
      <c r="AT42" s="8" t="s">
        <v>22</v>
      </c>
      <c r="AU42" s="8" t="s">
        <v>60</v>
      </c>
      <c r="AV42" s="8" t="s">
        <v>60</v>
      </c>
      <c r="AW42" s="8" t="s">
        <v>60</v>
      </c>
      <c r="AX42" s="8" t="s">
        <v>60</v>
      </c>
      <c r="AY42" s="8" t="s">
        <v>22</v>
      </c>
      <c r="AZ42" s="8" t="s">
        <v>60</v>
      </c>
      <c r="BA42" s="8" t="s">
        <v>60</v>
      </c>
      <c r="BB42" s="8" t="s">
        <v>60</v>
      </c>
    </row>
    <row r="43" spans="1:54" ht="11.25">
      <c r="A43" s="10"/>
      <c r="B43" s="9" t="s">
        <v>36</v>
      </c>
      <c r="C43" s="6"/>
      <c r="D43" s="3" t="s">
        <v>22</v>
      </c>
      <c r="E43" s="3" t="s">
        <v>22</v>
      </c>
      <c r="F43" s="3" t="s">
        <v>22</v>
      </c>
      <c r="G43" s="3" t="s">
        <v>22</v>
      </c>
      <c r="H43" s="8" t="s">
        <v>22</v>
      </c>
      <c r="I43" s="8" t="s">
        <v>22</v>
      </c>
      <c r="J43" s="8" t="s">
        <v>22</v>
      </c>
      <c r="K43" s="8" t="s">
        <v>22</v>
      </c>
      <c r="L43" s="8" t="s">
        <v>22</v>
      </c>
      <c r="M43" s="8" t="s">
        <v>22</v>
      </c>
      <c r="N43" s="8" t="s">
        <v>60</v>
      </c>
      <c r="O43" s="8" t="s">
        <v>22</v>
      </c>
      <c r="P43" s="8" t="s">
        <v>22</v>
      </c>
      <c r="Q43" s="8" t="s">
        <v>22</v>
      </c>
      <c r="R43" s="8" t="s">
        <v>22</v>
      </c>
      <c r="S43" s="8" t="s">
        <v>22</v>
      </c>
      <c r="T43" s="8" t="s">
        <v>22</v>
      </c>
      <c r="U43" s="8" t="s">
        <v>22</v>
      </c>
      <c r="V43" s="8" t="s">
        <v>22</v>
      </c>
      <c r="W43" s="8" t="s">
        <v>22</v>
      </c>
      <c r="X43" s="8" t="s">
        <v>22</v>
      </c>
      <c r="Y43" s="8" t="s">
        <v>22</v>
      </c>
      <c r="Z43" s="8" t="s">
        <v>22</v>
      </c>
      <c r="AA43" s="8" t="s">
        <v>22</v>
      </c>
      <c r="AB43" s="8" t="s">
        <v>22</v>
      </c>
      <c r="AC43" s="8" t="s">
        <v>22</v>
      </c>
      <c r="AD43" s="8" t="s">
        <v>22</v>
      </c>
      <c r="AE43" s="8" t="s">
        <v>22</v>
      </c>
      <c r="AF43" s="8" t="s">
        <v>22</v>
      </c>
      <c r="AG43" s="8" t="s">
        <v>22</v>
      </c>
      <c r="AH43" s="8" t="s">
        <v>22</v>
      </c>
      <c r="AI43" s="8" t="s">
        <v>60</v>
      </c>
      <c r="AJ43" s="8" t="s">
        <v>22</v>
      </c>
      <c r="AK43" s="8" t="s">
        <v>22</v>
      </c>
      <c r="AL43" s="8" t="s">
        <v>22</v>
      </c>
      <c r="AM43" s="8" t="s">
        <v>22</v>
      </c>
      <c r="AN43" s="8" t="s">
        <v>22</v>
      </c>
      <c r="AO43" s="8" t="s">
        <v>22</v>
      </c>
      <c r="AP43" s="8" t="s">
        <v>22</v>
      </c>
      <c r="AQ43" s="8" t="s">
        <v>22</v>
      </c>
      <c r="AR43" s="8" t="s">
        <v>22</v>
      </c>
      <c r="AS43" s="8" t="s">
        <v>22</v>
      </c>
      <c r="AT43" s="8" t="s">
        <v>22</v>
      </c>
      <c r="AU43" s="8" t="s">
        <v>22</v>
      </c>
      <c r="AV43" s="8" t="s">
        <v>22</v>
      </c>
      <c r="AW43" s="8" t="s">
        <v>22</v>
      </c>
      <c r="AX43" s="8" t="s">
        <v>22</v>
      </c>
      <c r="AY43" s="8" t="s">
        <v>60</v>
      </c>
      <c r="AZ43" s="8" t="s">
        <v>22</v>
      </c>
      <c r="BA43" s="8" t="s">
        <v>22</v>
      </c>
      <c r="BB43" s="8" t="s">
        <v>22</v>
      </c>
    </row>
    <row r="44" spans="1:54" ht="11.25">
      <c r="A44" s="10"/>
      <c r="B44" s="9" t="s">
        <v>37</v>
      </c>
      <c r="C44" s="6"/>
      <c r="D44" s="3" t="s">
        <v>22</v>
      </c>
      <c r="E44" s="3" t="s">
        <v>22</v>
      </c>
      <c r="F44" s="3" t="s">
        <v>22</v>
      </c>
      <c r="G44" s="3" t="s">
        <v>22</v>
      </c>
      <c r="H44" s="8" t="s">
        <v>22</v>
      </c>
      <c r="I44" s="8" t="s">
        <v>22</v>
      </c>
      <c r="J44" s="8" t="s">
        <v>22</v>
      </c>
      <c r="K44" s="8" t="s">
        <v>22</v>
      </c>
      <c r="L44" s="8" t="s">
        <v>22</v>
      </c>
      <c r="M44" s="8" t="s">
        <v>60</v>
      </c>
      <c r="N44" s="8" t="s">
        <v>60</v>
      </c>
      <c r="O44" s="8" t="s">
        <v>22</v>
      </c>
      <c r="P44" s="8" t="s">
        <v>22</v>
      </c>
      <c r="Q44" s="8" t="s">
        <v>22</v>
      </c>
      <c r="R44" s="8" t="s">
        <v>22</v>
      </c>
      <c r="S44" s="8" t="s">
        <v>22</v>
      </c>
      <c r="T44" s="8" t="s">
        <v>22</v>
      </c>
      <c r="U44" s="8" t="s">
        <v>22</v>
      </c>
      <c r="V44" s="8" t="s">
        <v>22</v>
      </c>
      <c r="W44" s="8" t="s">
        <v>60</v>
      </c>
      <c r="X44" s="8" t="s">
        <v>60</v>
      </c>
      <c r="Y44" s="8" t="s">
        <v>60</v>
      </c>
      <c r="Z44" s="8" t="s">
        <v>60</v>
      </c>
      <c r="AA44" s="8" t="s">
        <v>22</v>
      </c>
      <c r="AB44" s="8" t="s">
        <v>22</v>
      </c>
      <c r="AC44" s="8" t="s">
        <v>22</v>
      </c>
      <c r="AD44" s="8" t="s">
        <v>22</v>
      </c>
      <c r="AE44" s="8" t="s">
        <v>22</v>
      </c>
      <c r="AF44" s="8" t="s">
        <v>22</v>
      </c>
      <c r="AG44" s="8" t="s">
        <v>22</v>
      </c>
      <c r="AH44" s="8" t="s">
        <v>60</v>
      </c>
      <c r="AI44" s="8" t="s">
        <v>60</v>
      </c>
      <c r="AJ44" s="8" t="s">
        <v>60</v>
      </c>
      <c r="AK44" s="8" t="s">
        <v>60</v>
      </c>
      <c r="AL44" s="8" t="s">
        <v>60</v>
      </c>
      <c r="AM44" s="8" t="s">
        <v>60</v>
      </c>
      <c r="AN44" s="8" t="s">
        <v>60</v>
      </c>
      <c r="AO44" s="8" t="s">
        <v>22</v>
      </c>
      <c r="AP44" s="8" t="s">
        <v>22</v>
      </c>
      <c r="AQ44" s="8" t="s">
        <v>22</v>
      </c>
      <c r="AR44" s="8" t="s">
        <v>22</v>
      </c>
      <c r="AS44" s="8" t="s">
        <v>22</v>
      </c>
      <c r="AT44" s="8" t="s">
        <v>22</v>
      </c>
      <c r="AU44" s="8" t="s">
        <v>22</v>
      </c>
      <c r="AV44" s="8" t="s">
        <v>22</v>
      </c>
      <c r="AW44" s="8" t="s">
        <v>60</v>
      </c>
      <c r="AX44" s="8" t="s">
        <v>60</v>
      </c>
      <c r="AY44" s="8" t="s">
        <v>60</v>
      </c>
      <c r="AZ44" s="8" t="s">
        <v>60</v>
      </c>
      <c r="BA44" s="8" t="s">
        <v>22</v>
      </c>
      <c r="BB44" s="8" t="s">
        <v>22</v>
      </c>
    </row>
    <row r="45" spans="1:54" ht="11.25">
      <c r="A45" s="10"/>
      <c r="B45" s="9" t="s">
        <v>38</v>
      </c>
      <c r="C45" s="6"/>
      <c r="D45" s="3" t="s">
        <v>22</v>
      </c>
      <c r="E45" s="3" t="s">
        <v>60</v>
      </c>
      <c r="F45" s="3" t="s">
        <v>60</v>
      </c>
      <c r="G45" s="3" t="s">
        <v>22</v>
      </c>
      <c r="H45" s="8" t="s">
        <v>60</v>
      </c>
      <c r="I45" s="8" t="s">
        <v>60</v>
      </c>
      <c r="J45" s="8" t="s">
        <v>22</v>
      </c>
      <c r="K45" s="8" t="s">
        <v>22</v>
      </c>
      <c r="L45" s="8" t="s">
        <v>22</v>
      </c>
      <c r="M45" s="8" t="s">
        <v>60</v>
      </c>
      <c r="N45" s="8" t="s">
        <v>60</v>
      </c>
      <c r="O45" s="8" t="s">
        <v>22</v>
      </c>
      <c r="P45" s="8" t="s">
        <v>22</v>
      </c>
      <c r="Q45" s="8" t="s">
        <v>22</v>
      </c>
      <c r="R45" s="8" t="s">
        <v>22</v>
      </c>
      <c r="S45" s="8" t="s">
        <v>22</v>
      </c>
      <c r="T45" s="8" t="s">
        <v>22</v>
      </c>
      <c r="U45" s="8" t="s">
        <v>22</v>
      </c>
      <c r="V45" s="8" t="s">
        <v>60</v>
      </c>
      <c r="W45" s="8" t="s">
        <v>60</v>
      </c>
      <c r="X45" s="8" t="s">
        <v>22</v>
      </c>
      <c r="Y45" s="8" t="s">
        <v>22</v>
      </c>
      <c r="Z45" s="8" t="s">
        <v>22</v>
      </c>
      <c r="AA45" s="8" t="s">
        <v>22</v>
      </c>
      <c r="AB45" s="8" t="s">
        <v>22</v>
      </c>
      <c r="AC45" s="8" t="s">
        <v>22</v>
      </c>
      <c r="AD45" s="8" t="s">
        <v>22</v>
      </c>
      <c r="AE45" s="8" t="s">
        <v>22</v>
      </c>
      <c r="AF45" s="8" t="s">
        <v>22</v>
      </c>
      <c r="AG45" s="8" t="s">
        <v>22</v>
      </c>
      <c r="AH45" s="8" t="s">
        <v>60</v>
      </c>
      <c r="AI45" s="8" t="s">
        <v>60</v>
      </c>
      <c r="AJ45" s="8" t="s">
        <v>60</v>
      </c>
      <c r="AK45" s="8" t="s">
        <v>60</v>
      </c>
      <c r="AL45" s="8" t="s">
        <v>60</v>
      </c>
      <c r="AM45" s="8" t="s">
        <v>60</v>
      </c>
      <c r="AN45" s="8" t="s">
        <v>60</v>
      </c>
      <c r="AO45" s="8" t="s">
        <v>22</v>
      </c>
      <c r="AP45" s="8" t="s">
        <v>22</v>
      </c>
      <c r="AQ45" s="8" t="s">
        <v>22</v>
      </c>
      <c r="AR45" s="8" t="s">
        <v>22</v>
      </c>
      <c r="AS45" s="8" t="s">
        <v>22</v>
      </c>
      <c r="AT45" s="8" t="s">
        <v>22</v>
      </c>
      <c r="AU45" s="8" t="s">
        <v>22</v>
      </c>
      <c r="AV45" s="8" t="s">
        <v>22</v>
      </c>
      <c r="AW45" s="8" t="s">
        <v>60</v>
      </c>
      <c r="AX45" s="8" t="s">
        <v>60</v>
      </c>
      <c r="AY45" s="8" t="s">
        <v>60</v>
      </c>
      <c r="AZ45" s="8" t="s">
        <v>60</v>
      </c>
      <c r="BA45" s="8" t="s">
        <v>60</v>
      </c>
      <c r="BB45" s="8" t="s">
        <v>60</v>
      </c>
    </row>
    <row r="46" spans="1:54" ht="11.25">
      <c r="A46" s="10"/>
      <c r="B46" s="9" t="s">
        <v>39</v>
      </c>
      <c r="C46" s="6"/>
      <c r="D46" s="3" t="s">
        <v>60</v>
      </c>
      <c r="E46" s="3" t="s">
        <v>60</v>
      </c>
      <c r="F46" s="3" t="s">
        <v>60</v>
      </c>
      <c r="G46" s="3" t="s">
        <v>22</v>
      </c>
      <c r="H46" s="8" t="s">
        <v>60</v>
      </c>
      <c r="I46" s="8" t="s">
        <v>60</v>
      </c>
      <c r="J46" s="8" t="s">
        <v>60</v>
      </c>
      <c r="K46" s="8" t="s">
        <v>60</v>
      </c>
      <c r="L46" s="8" t="s">
        <v>60</v>
      </c>
      <c r="M46" s="8" t="s">
        <v>60</v>
      </c>
      <c r="N46" s="8" t="s">
        <v>60</v>
      </c>
      <c r="O46" s="8" t="s">
        <v>60</v>
      </c>
      <c r="P46" s="8" t="s">
        <v>60</v>
      </c>
      <c r="Q46" s="8" t="s">
        <v>60</v>
      </c>
      <c r="R46" s="8" t="s">
        <v>60</v>
      </c>
      <c r="S46" s="8" t="s">
        <v>22</v>
      </c>
      <c r="T46" s="8" t="s">
        <v>22</v>
      </c>
      <c r="U46" s="8" t="s">
        <v>60</v>
      </c>
      <c r="V46" s="8" t="s">
        <v>60</v>
      </c>
      <c r="W46" s="8" t="s">
        <v>60</v>
      </c>
      <c r="X46" s="8" t="s">
        <v>22</v>
      </c>
      <c r="Y46" s="8" t="s">
        <v>22</v>
      </c>
      <c r="Z46" s="8" t="s">
        <v>22</v>
      </c>
      <c r="AA46" s="8" t="s">
        <v>60</v>
      </c>
      <c r="AB46" s="8" t="s">
        <v>22</v>
      </c>
      <c r="AC46" s="8" t="s">
        <v>22</v>
      </c>
      <c r="AD46" s="8" t="s">
        <v>60</v>
      </c>
      <c r="AE46" s="8" t="s">
        <v>60</v>
      </c>
      <c r="AF46" s="8" t="s">
        <v>60</v>
      </c>
      <c r="AG46" s="8" t="s">
        <v>60</v>
      </c>
      <c r="AH46" s="8" t="s">
        <v>60</v>
      </c>
      <c r="AI46" s="8" t="s">
        <v>60</v>
      </c>
      <c r="AJ46" s="8" t="s">
        <v>60</v>
      </c>
      <c r="AK46" s="8" t="s">
        <v>60</v>
      </c>
      <c r="AL46" s="8" t="s">
        <v>60</v>
      </c>
      <c r="AM46" s="8" t="s">
        <v>60</v>
      </c>
      <c r="AN46" s="8" t="s">
        <v>60</v>
      </c>
      <c r="AO46" s="8" t="s">
        <v>22</v>
      </c>
      <c r="AP46" s="8" t="s">
        <v>60</v>
      </c>
      <c r="AQ46" s="8" t="s">
        <v>60</v>
      </c>
      <c r="AR46" s="8" t="s">
        <v>60</v>
      </c>
      <c r="AS46" s="8" t="s">
        <v>22</v>
      </c>
      <c r="AT46" s="8" t="s">
        <v>22</v>
      </c>
      <c r="AU46" s="8" t="s">
        <v>60</v>
      </c>
      <c r="AV46" s="8" t="s">
        <v>60</v>
      </c>
      <c r="AW46" s="8" t="s">
        <v>60</v>
      </c>
      <c r="AX46" s="8" t="s">
        <v>60</v>
      </c>
      <c r="AY46" s="8" t="s">
        <v>60</v>
      </c>
      <c r="AZ46" s="8" t="s">
        <v>60</v>
      </c>
      <c r="BA46" s="8" t="s">
        <v>60</v>
      </c>
      <c r="BB46" s="8" t="s">
        <v>60</v>
      </c>
    </row>
    <row r="47" spans="1:54" ht="11.25">
      <c r="A47" s="10"/>
      <c r="B47" s="9" t="s">
        <v>40</v>
      </c>
      <c r="C47" s="6"/>
      <c r="D47" s="3" t="s">
        <v>22</v>
      </c>
      <c r="E47" s="3" t="s">
        <v>22</v>
      </c>
      <c r="F47" s="3" t="s">
        <v>22</v>
      </c>
      <c r="G47" s="3" t="s">
        <v>22</v>
      </c>
      <c r="H47" s="8" t="s">
        <v>22</v>
      </c>
      <c r="I47" s="8" t="s">
        <v>22</v>
      </c>
      <c r="J47" s="8" t="s">
        <v>22</v>
      </c>
      <c r="K47" s="8" t="s">
        <v>22</v>
      </c>
      <c r="L47" s="8" t="s">
        <v>22</v>
      </c>
      <c r="M47" s="8" t="s">
        <v>22</v>
      </c>
      <c r="N47" s="8" t="s">
        <v>22</v>
      </c>
      <c r="O47" s="8" t="s">
        <v>22</v>
      </c>
      <c r="P47" s="8" t="s">
        <v>22</v>
      </c>
      <c r="Q47" s="8" t="s">
        <v>22</v>
      </c>
      <c r="R47" s="8" t="s">
        <v>60</v>
      </c>
      <c r="S47" s="8" t="s">
        <v>22</v>
      </c>
      <c r="T47" s="8" t="s">
        <v>22</v>
      </c>
      <c r="U47" s="8" t="s">
        <v>22</v>
      </c>
      <c r="V47" s="8" t="s">
        <v>22</v>
      </c>
      <c r="W47" s="8" t="s">
        <v>22</v>
      </c>
      <c r="X47" s="8" t="s">
        <v>22</v>
      </c>
      <c r="Y47" s="8" t="s">
        <v>22</v>
      </c>
      <c r="Z47" s="8" t="s">
        <v>22</v>
      </c>
      <c r="AA47" s="8" t="s">
        <v>22</v>
      </c>
      <c r="AB47" s="8" t="s">
        <v>22</v>
      </c>
      <c r="AC47" s="8" t="s">
        <v>22</v>
      </c>
      <c r="AD47" s="8" t="s">
        <v>60</v>
      </c>
      <c r="AE47" s="8" t="s">
        <v>60</v>
      </c>
      <c r="AF47" s="8" t="s">
        <v>60</v>
      </c>
      <c r="AG47" s="8" t="s">
        <v>60</v>
      </c>
      <c r="AH47" s="8" t="s">
        <v>60</v>
      </c>
      <c r="AI47" s="8" t="s">
        <v>60</v>
      </c>
      <c r="AJ47" s="8" t="s">
        <v>60</v>
      </c>
      <c r="AK47" s="8" t="s">
        <v>60</v>
      </c>
      <c r="AL47" s="8" t="s">
        <v>60</v>
      </c>
      <c r="AM47" s="8" t="s">
        <v>60</v>
      </c>
      <c r="AN47" s="8" t="s">
        <v>60</v>
      </c>
      <c r="AO47" s="8" t="s">
        <v>22</v>
      </c>
      <c r="AP47" s="8" t="s">
        <v>22</v>
      </c>
      <c r="AQ47" s="8" t="s">
        <v>22</v>
      </c>
      <c r="AR47" s="8" t="s">
        <v>22</v>
      </c>
      <c r="AS47" s="8" t="s">
        <v>22</v>
      </c>
      <c r="AT47" s="8" t="s">
        <v>22</v>
      </c>
      <c r="AU47" s="8" t="s">
        <v>60</v>
      </c>
      <c r="AV47" s="8" t="s">
        <v>60</v>
      </c>
      <c r="AW47" s="8" t="s">
        <v>60</v>
      </c>
      <c r="AX47" s="8" t="s">
        <v>60</v>
      </c>
      <c r="AY47" s="8" t="s">
        <v>22</v>
      </c>
      <c r="AZ47" s="8" t="s">
        <v>60</v>
      </c>
      <c r="BA47" s="32" t="s">
        <v>22</v>
      </c>
      <c r="BB47" s="8" t="s">
        <v>22</v>
      </c>
    </row>
    <row r="48" spans="1:54" ht="11.25">
      <c r="A48" s="10"/>
      <c r="B48" s="9" t="s">
        <v>128</v>
      </c>
      <c r="C48" s="6"/>
      <c r="D48" s="3" t="s">
        <v>22</v>
      </c>
      <c r="E48" s="3" t="s">
        <v>22</v>
      </c>
      <c r="F48" s="3" t="s">
        <v>22</v>
      </c>
      <c r="G48" s="3" t="s">
        <v>22</v>
      </c>
      <c r="H48" s="8" t="s">
        <v>60</v>
      </c>
      <c r="I48" s="8" t="s">
        <v>22</v>
      </c>
      <c r="J48" s="8" t="s">
        <v>22</v>
      </c>
      <c r="K48" s="8" t="s">
        <v>22</v>
      </c>
      <c r="L48" s="8" t="s">
        <v>22</v>
      </c>
      <c r="M48" s="8" t="s">
        <v>22</v>
      </c>
      <c r="N48" s="8" t="s">
        <v>22</v>
      </c>
      <c r="O48" s="8" t="s">
        <v>22</v>
      </c>
      <c r="P48" s="8" t="s">
        <v>22</v>
      </c>
      <c r="Q48" s="8" t="s">
        <v>22</v>
      </c>
      <c r="R48" s="8" t="s">
        <v>22</v>
      </c>
      <c r="S48" s="8" t="s">
        <v>22</v>
      </c>
      <c r="T48" s="8" t="s">
        <v>22</v>
      </c>
      <c r="U48" s="8" t="s">
        <v>22</v>
      </c>
      <c r="V48" s="8" t="s">
        <v>22</v>
      </c>
      <c r="W48" s="8" t="s">
        <v>22</v>
      </c>
      <c r="X48" s="8" t="s">
        <v>22</v>
      </c>
      <c r="Y48" s="8" t="s">
        <v>22</v>
      </c>
      <c r="Z48" s="8" t="s">
        <v>22</v>
      </c>
      <c r="AA48" s="8" t="s">
        <v>22</v>
      </c>
      <c r="AB48" s="8" t="s">
        <v>22</v>
      </c>
      <c r="AC48" s="8" t="s">
        <v>22</v>
      </c>
      <c r="AD48" s="8" t="s">
        <v>22</v>
      </c>
      <c r="AE48" s="8" t="s">
        <v>22</v>
      </c>
      <c r="AF48" s="8" t="s">
        <v>22</v>
      </c>
      <c r="AG48" s="8" t="s">
        <v>22</v>
      </c>
      <c r="AH48" s="8" t="s">
        <v>22</v>
      </c>
      <c r="AI48" s="8" t="s">
        <v>22</v>
      </c>
      <c r="AJ48" s="8" t="s">
        <v>22</v>
      </c>
      <c r="AK48" s="8" t="s">
        <v>22</v>
      </c>
      <c r="AL48" s="8" t="s">
        <v>22</v>
      </c>
      <c r="AM48" s="8" t="s">
        <v>22</v>
      </c>
      <c r="AN48" s="8" t="s">
        <v>22</v>
      </c>
      <c r="AO48" s="8" t="s">
        <v>22</v>
      </c>
      <c r="AP48" s="8" t="s">
        <v>22</v>
      </c>
      <c r="AQ48" s="8" t="s">
        <v>22</v>
      </c>
      <c r="AR48" s="8" t="s">
        <v>22</v>
      </c>
      <c r="AS48" s="8" t="s">
        <v>22</v>
      </c>
      <c r="AT48" s="8" t="s">
        <v>22</v>
      </c>
      <c r="AU48" s="8" t="s">
        <v>22</v>
      </c>
      <c r="AV48" s="8" t="s">
        <v>22</v>
      </c>
      <c r="AW48" s="8" t="s">
        <v>22</v>
      </c>
      <c r="AX48" s="8" t="s">
        <v>22</v>
      </c>
      <c r="AY48" s="8" t="s">
        <v>22</v>
      </c>
      <c r="AZ48" s="8" t="s">
        <v>22</v>
      </c>
      <c r="BA48" s="8" t="s">
        <v>60</v>
      </c>
      <c r="BB48" s="8" t="s">
        <v>60</v>
      </c>
    </row>
    <row r="49" spans="1:54" ht="11.25">
      <c r="A49" s="10"/>
      <c r="B49" s="9" t="s">
        <v>41</v>
      </c>
      <c r="C49" s="6"/>
      <c r="D49" s="3" t="s">
        <v>22</v>
      </c>
      <c r="E49" s="3" t="s">
        <v>22</v>
      </c>
      <c r="F49" s="3" t="s">
        <v>22</v>
      </c>
      <c r="G49" s="3" t="s">
        <v>22</v>
      </c>
      <c r="H49" s="32" t="s">
        <v>22</v>
      </c>
      <c r="I49" s="32" t="s">
        <v>22</v>
      </c>
      <c r="J49" s="8" t="s">
        <v>60</v>
      </c>
      <c r="K49" s="8" t="s">
        <v>60</v>
      </c>
      <c r="L49" s="32"/>
      <c r="M49" s="8" t="s">
        <v>60</v>
      </c>
      <c r="N49" s="8" t="s">
        <v>60</v>
      </c>
      <c r="O49" s="8" t="s">
        <v>22</v>
      </c>
      <c r="P49" s="8" t="s">
        <v>60</v>
      </c>
      <c r="Q49" s="8" t="s">
        <v>60</v>
      </c>
      <c r="R49" s="8" t="s">
        <v>60</v>
      </c>
      <c r="S49" s="8" t="s">
        <v>22</v>
      </c>
      <c r="T49" s="8" t="s">
        <v>22</v>
      </c>
      <c r="U49" s="8" t="s">
        <v>22</v>
      </c>
      <c r="V49" s="8" t="s">
        <v>22</v>
      </c>
      <c r="W49" s="32" t="s">
        <v>22</v>
      </c>
      <c r="X49" s="32" t="s">
        <v>22</v>
      </c>
      <c r="Y49" s="32" t="s">
        <v>22</v>
      </c>
      <c r="Z49" s="32" t="s">
        <v>22</v>
      </c>
      <c r="AA49" s="32" t="s">
        <v>22</v>
      </c>
      <c r="AB49" s="8" t="s">
        <v>22</v>
      </c>
      <c r="AC49" s="8" t="s">
        <v>22</v>
      </c>
      <c r="AD49" s="8" t="s">
        <v>22</v>
      </c>
      <c r="AE49" s="8" t="s">
        <v>60</v>
      </c>
      <c r="AF49" s="8" t="s">
        <v>60</v>
      </c>
      <c r="AG49" s="8" t="s">
        <v>22</v>
      </c>
      <c r="AH49" s="8" t="s">
        <v>22</v>
      </c>
      <c r="AI49" s="8" t="s">
        <v>22</v>
      </c>
      <c r="AJ49" s="8" t="s">
        <v>22</v>
      </c>
      <c r="AK49" s="8" t="s">
        <v>22</v>
      </c>
      <c r="AL49" s="32"/>
      <c r="AM49" s="32"/>
      <c r="AN49" s="32"/>
      <c r="AO49" s="8" t="s">
        <v>22</v>
      </c>
      <c r="AP49" s="8" t="s">
        <v>22</v>
      </c>
      <c r="AQ49" s="8" t="s">
        <v>22</v>
      </c>
      <c r="AR49" s="8" t="s">
        <v>22</v>
      </c>
      <c r="AS49" s="8" t="s">
        <v>22</v>
      </c>
      <c r="AT49" s="8" t="s">
        <v>22</v>
      </c>
      <c r="AU49" s="8" t="s">
        <v>60</v>
      </c>
      <c r="AV49" s="8" t="s">
        <v>60</v>
      </c>
      <c r="AW49" s="8" t="s">
        <v>22</v>
      </c>
      <c r="AX49" s="8" t="s">
        <v>60</v>
      </c>
      <c r="AY49" s="8" t="s">
        <v>22</v>
      </c>
      <c r="AZ49" s="8" t="s">
        <v>60</v>
      </c>
      <c r="BA49" s="8" t="s">
        <v>60</v>
      </c>
      <c r="BB49" s="8" t="s">
        <v>60</v>
      </c>
    </row>
    <row r="50" spans="1:54" ht="11.25">
      <c r="A50" s="10"/>
      <c r="B50" s="9" t="s">
        <v>135</v>
      </c>
      <c r="C50" s="6"/>
      <c r="D50" s="8" t="s">
        <v>22</v>
      </c>
      <c r="E50" s="8" t="s">
        <v>60</v>
      </c>
      <c r="F50" s="8" t="s">
        <v>60</v>
      </c>
      <c r="G50" s="8" t="s">
        <v>22</v>
      </c>
      <c r="H50" s="32"/>
      <c r="I50" s="32"/>
      <c r="J50" s="8" t="s">
        <v>60</v>
      </c>
      <c r="K50" s="8" t="s">
        <v>60</v>
      </c>
      <c r="L50" s="8" t="s">
        <v>60</v>
      </c>
      <c r="M50" s="8" t="s">
        <v>60</v>
      </c>
      <c r="N50" s="8" t="s">
        <v>60</v>
      </c>
      <c r="O50" s="8" t="s">
        <v>60</v>
      </c>
      <c r="P50" s="8" t="s">
        <v>60</v>
      </c>
      <c r="Q50" s="8" t="s">
        <v>60</v>
      </c>
      <c r="R50" s="8" t="s">
        <v>60</v>
      </c>
      <c r="S50" s="8" t="s">
        <v>60</v>
      </c>
      <c r="T50" s="8" t="s">
        <v>60</v>
      </c>
      <c r="U50" s="8" t="s">
        <v>60</v>
      </c>
      <c r="V50" s="8" t="s">
        <v>60</v>
      </c>
      <c r="W50" s="8" t="s">
        <v>60</v>
      </c>
      <c r="X50" s="8" t="s">
        <v>60</v>
      </c>
      <c r="Y50" s="8" t="s">
        <v>60</v>
      </c>
      <c r="Z50" s="8" t="s">
        <v>60</v>
      </c>
      <c r="AA50" s="8" t="s">
        <v>60</v>
      </c>
      <c r="AB50" s="8" t="s">
        <v>60</v>
      </c>
      <c r="AC50" s="8" t="s">
        <v>60</v>
      </c>
      <c r="AD50" s="8" t="s">
        <v>22</v>
      </c>
      <c r="AE50" s="8" t="s">
        <v>22</v>
      </c>
      <c r="AF50" s="8" t="s">
        <v>22</v>
      </c>
      <c r="AG50" s="8" t="s">
        <v>22</v>
      </c>
      <c r="AH50" s="8" t="s">
        <v>22</v>
      </c>
      <c r="AI50" s="8" t="s">
        <v>22</v>
      </c>
      <c r="AJ50" s="8" t="s">
        <v>22</v>
      </c>
      <c r="AK50" s="8" t="s">
        <v>22</v>
      </c>
      <c r="AL50" s="8" t="s">
        <v>22</v>
      </c>
      <c r="AM50" s="8" t="s">
        <v>22</v>
      </c>
      <c r="AN50" s="8" t="s">
        <v>22</v>
      </c>
      <c r="AO50" s="8" t="s">
        <v>22</v>
      </c>
      <c r="AP50" s="8" t="s">
        <v>22</v>
      </c>
      <c r="AQ50" s="8" t="s">
        <v>22</v>
      </c>
      <c r="AR50" s="8" t="s">
        <v>22</v>
      </c>
      <c r="AS50" s="8" t="s">
        <v>22</v>
      </c>
      <c r="AT50" s="8" t="s">
        <v>60</v>
      </c>
      <c r="AU50" s="8" t="s">
        <v>60</v>
      </c>
      <c r="AV50" s="8" t="s">
        <v>60</v>
      </c>
      <c r="AW50" s="8" t="s">
        <v>60</v>
      </c>
      <c r="AX50" s="8" t="s">
        <v>60</v>
      </c>
      <c r="AY50" s="8" t="s">
        <v>22</v>
      </c>
      <c r="AZ50" s="8" t="s">
        <v>60</v>
      </c>
      <c r="BA50" s="8" t="s">
        <v>60</v>
      </c>
      <c r="BB50" s="8" t="s">
        <v>60</v>
      </c>
    </row>
    <row r="51" spans="1:54" ht="11.25">
      <c r="A51" s="10"/>
      <c r="B51" s="9" t="s">
        <v>43</v>
      </c>
      <c r="C51" s="6"/>
      <c r="D51" s="3" t="s">
        <v>22</v>
      </c>
      <c r="E51" s="3" t="s">
        <v>22</v>
      </c>
      <c r="F51" s="3" t="s">
        <v>22</v>
      </c>
      <c r="G51" s="3" t="s">
        <v>22</v>
      </c>
      <c r="H51" s="32" t="s">
        <v>22</v>
      </c>
      <c r="I51" s="32" t="s">
        <v>22</v>
      </c>
      <c r="J51" s="8" t="s">
        <v>60</v>
      </c>
      <c r="K51" s="8" t="s">
        <v>60</v>
      </c>
      <c r="L51" s="8" t="s">
        <v>60</v>
      </c>
      <c r="M51" s="8" t="s">
        <v>60</v>
      </c>
      <c r="N51" s="8" t="s">
        <v>60</v>
      </c>
      <c r="O51" s="32"/>
      <c r="P51" s="8" t="s">
        <v>60</v>
      </c>
      <c r="Q51" s="8" t="s">
        <v>60</v>
      </c>
      <c r="R51" s="8" t="s">
        <v>60</v>
      </c>
      <c r="S51" s="8" t="s">
        <v>22</v>
      </c>
      <c r="T51" s="8" t="s">
        <v>22</v>
      </c>
      <c r="U51" s="8" t="s">
        <v>22</v>
      </c>
      <c r="V51" s="8" t="s">
        <v>22</v>
      </c>
      <c r="W51" s="8" t="s">
        <v>22</v>
      </c>
      <c r="X51" s="8" t="s">
        <v>22</v>
      </c>
      <c r="Y51" s="8" t="s">
        <v>22</v>
      </c>
      <c r="Z51" s="8" t="s">
        <v>22</v>
      </c>
      <c r="AA51" s="8" t="s">
        <v>22</v>
      </c>
      <c r="AB51" s="8" t="s">
        <v>22</v>
      </c>
      <c r="AC51" s="8" t="s">
        <v>22</v>
      </c>
      <c r="AD51" s="8" t="s">
        <v>60</v>
      </c>
      <c r="AE51" s="8" t="s">
        <v>60</v>
      </c>
      <c r="AF51" s="8" t="s">
        <v>60</v>
      </c>
      <c r="AG51" s="8" t="s">
        <v>22</v>
      </c>
      <c r="AH51" s="8" t="s">
        <v>60</v>
      </c>
      <c r="AI51" s="8" t="s">
        <v>60</v>
      </c>
      <c r="AJ51" s="8" t="s">
        <v>60</v>
      </c>
      <c r="AK51" s="8" t="s">
        <v>60</v>
      </c>
      <c r="AL51" s="8" t="s">
        <v>60</v>
      </c>
      <c r="AM51" s="8" t="s">
        <v>60</v>
      </c>
      <c r="AN51" s="8" t="s">
        <v>60</v>
      </c>
      <c r="AO51" s="8" t="s">
        <v>60</v>
      </c>
      <c r="AP51" s="8" t="s">
        <v>60</v>
      </c>
      <c r="AQ51" s="32" t="s">
        <v>22</v>
      </c>
      <c r="AR51" s="8" t="s">
        <v>22</v>
      </c>
      <c r="AS51" s="8" t="s">
        <v>22</v>
      </c>
      <c r="AT51" s="8" t="s">
        <v>22</v>
      </c>
      <c r="AU51" s="8" t="s">
        <v>60</v>
      </c>
      <c r="AV51" s="8" t="s">
        <v>60</v>
      </c>
      <c r="AW51" s="8" t="s">
        <v>60</v>
      </c>
      <c r="AX51" s="8" t="s">
        <v>60</v>
      </c>
      <c r="AY51" s="8" t="s">
        <v>60</v>
      </c>
      <c r="AZ51" s="8" t="s">
        <v>60</v>
      </c>
      <c r="BA51" s="32"/>
      <c r="BB51" s="8" t="s">
        <v>60</v>
      </c>
    </row>
    <row r="52" spans="1:54" ht="11.25">
      <c r="A52" s="10"/>
      <c r="B52" s="9" t="s">
        <v>44</v>
      </c>
      <c r="C52" s="6"/>
      <c r="D52" s="3" t="s">
        <v>22</v>
      </c>
      <c r="E52" s="3" t="s">
        <v>60</v>
      </c>
      <c r="F52" s="3" t="s">
        <v>60</v>
      </c>
      <c r="G52" s="3" t="s">
        <v>22</v>
      </c>
      <c r="H52" s="8" t="s">
        <v>60</v>
      </c>
      <c r="I52" s="8" t="s">
        <v>60</v>
      </c>
      <c r="J52" s="8" t="s">
        <v>60</v>
      </c>
      <c r="K52" s="8" t="s">
        <v>60</v>
      </c>
      <c r="L52" s="8" t="s">
        <v>60</v>
      </c>
      <c r="M52" s="8" t="s">
        <v>60</v>
      </c>
      <c r="N52" s="8" t="s">
        <v>60</v>
      </c>
      <c r="O52" s="8" t="s">
        <v>60</v>
      </c>
      <c r="P52" s="8" t="s">
        <v>60</v>
      </c>
      <c r="Q52" s="8" t="s">
        <v>60</v>
      </c>
      <c r="R52" s="8" t="s">
        <v>60</v>
      </c>
      <c r="S52" s="8" t="s">
        <v>22</v>
      </c>
      <c r="T52" s="8" t="s">
        <v>22</v>
      </c>
      <c r="U52" s="8" t="s">
        <v>22</v>
      </c>
      <c r="V52" s="8" t="s">
        <v>60</v>
      </c>
      <c r="W52" s="8" t="s">
        <v>60</v>
      </c>
      <c r="X52" s="8" t="s">
        <v>60</v>
      </c>
      <c r="Y52" s="8" t="s">
        <v>60</v>
      </c>
      <c r="Z52" s="8" t="s">
        <v>60</v>
      </c>
      <c r="AA52" s="8" t="s">
        <v>60</v>
      </c>
      <c r="AB52" s="8" t="s">
        <v>60</v>
      </c>
      <c r="AC52" s="8" t="s">
        <v>60</v>
      </c>
      <c r="AD52" s="8" t="s">
        <v>22</v>
      </c>
      <c r="AE52" s="8" t="s">
        <v>22</v>
      </c>
      <c r="AF52" s="8" t="s">
        <v>60</v>
      </c>
      <c r="AG52" s="8" t="s">
        <v>22</v>
      </c>
      <c r="AH52" s="8" t="s">
        <v>60</v>
      </c>
      <c r="AI52" s="8" t="s">
        <v>60</v>
      </c>
      <c r="AJ52" s="8" t="s">
        <v>60</v>
      </c>
      <c r="AK52" s="8" t="s">
        <v>60</v>
      </c>
      <c r="AL52" s="8" t="s">
        <v>60</v>
      </c>
      <c r="AM52" s="8" t="s">
        <v>60</v>
      </c>
      <c r="AN52" s="8" t="s">
        <v>60</v>
      </c>
      <c r="AO52" s="8" t="s">
        <v>60</v>
      </c>
      <c r="AP52" s="8" t="s">
        <v>60</v>
      </c>
      <c r="AQ52" s="8" t="s">
        <v>22</v>
      </c>
      <c r="AR52" s="8" t="s">
        <v>22</v>
      </c>
      <c r="AS52" s="8" t="s">
        <v>22</v>
      </c>
      <c r="AT52" s="8" t="s">
        <v>22</v>
      </c>
      <c r="AU52" s="8" t="s">
        <v>60</v>
      </c>
      <c r="AV52" s="8" t="s">
        <v>60</v>
      </c>
      <c r="AW52" s="8" t="s">
        <v>60</v>
      </c>
      <c r="AX52" s="8" t="s">
        <v>60</v>
      </c>
      <c r="AY52" s="8" t="s">
        <v>60</v>
      </c>
      <c r="AZ52" s="8" t="s">
        <v>60</v>
      </c>
      <c r="BA52" s="8" t="s">
        <v>60</v>
      </c>
      <c r="BB52" s="8" t="s">
        <v>60</v>
      </c>
    </row>
    <row r="53" spans="1:54" ht="11.25">
      <c r="A53" s="10"/>
      <c r="B53" s="9" t="s">
        <v>45</v>
      </c>
      <c r="C53" s="6"/>
      <c r="D53" s="3" t="s">
        <v>22</v>
      </c>
      <c r="E53" s="3" t="s">
        <v>60</v>
      </c>
      <c r="F53" s="3" t="s">
        <v>60</v>
      </c>
      <c r="G53" s="3" t="s">
        <v>22</v>
      </c>
      <c r="H53" s="8" t="s">
        <v>22</v>
      </c>
      <c r="I53" s="8" t="s">
        <v>22</v>
      </c>
      <c r="J53" s="8" t="s">
        <v>60</v>
      </c>
      <c r="K53" s="8" t="s">
        <v>60</v>
      </c>
      <c r="L53" s="8" t="s">
        <v>60</v>
      </c>
      <c r="M53" s="8" t="s">
        <v>60</v>
      </c>
      <c r="N53" s="8" t="s">
        <v>60</v>
      </c>
      <c r="O53" s="8" t="s">
        <v>60</v>
      </c>
      <c r="P53" s="8" t="s">
        <v>60</v>
      </c>
      <c r="Q53" s="8" t="s">
        <v>60</v>
      </c>
      <c r="R53" s="8" t="s">
        <v>60</v>
      </c>
      <c r="S53" s="8" t="s">
        <v>22</v>
      </c>
      <c r="T53" s="8" t="s">
        <v>22</v>
      </c>
      <c r="U53" s="8" t="s">
        <v>22</v>
      </c>
      <c r="V53" s="8" t="s">
        <v>22</v>
      </c>
      <c r="W53" s="8" t="s">
        <v>22</v>
      </c>
      <c r="X53" s="8" t="s">
        <v>22</v>
      </c>
      <c r="Y53" s="8" t="s">
        <v>22</v>
      </c>
      <c r="Z53" s="8" t="s">
        <v>22</v>
      </c>
      <c r="AA53" s="8" t="s">
        <v>22</v>
      </c>
      <c r="AB53" s="8" t="s">
        <v>22</v>
      </c>
      <c r="AC53" s="8" t="s">
        <v>22</v>
      </c>
      <c r="AD53" s="8" t="s">
        <v>22</v>
      </c>
      <c r="AE53" s="8" t="s">
        <v>22</v>
      </c>
      <c r="AF53" s="8" t="s">
        <v>22</v>
      </c>
      <c r="AG53" s="8" t="s">
        <v>22</v>
      </c>
      <c r="AH53" s="8" t="s">
        <v>22</v>
      </c>
      <c r="AI53" s="8" t="s">
        <v>60</v>
      </c>
      <c r="AJ53" s="8" t="s">
        <v>60</v>
      </c>
      <c r="AK53" s="8" t="s">
        <v>22</v>
      </c>
      <c r="AL53" s="8" t="s">
        <v>22</v>
      </c>
      <c r="AM53" s="8" t="s">
        <v>22</v>
      </c>
      <c r="AN53" s="8" t="s">
        <v>22</v>
      </c>
      <c r="AO53" s="8" t="s">
        <v>22</v>
      </c>
      <c r="AP53" s="8" t="s">
        <v>22</v>
      </c>
      <c r="AQ53" s="8" t="s">
        <v>22</v>
      </c>
      <c r="AR53" s="8" t="s">
        <v>22</v>
      </c>
      <c r="AS53" s="8" t="s">
        <v>22</v>
      </c>
      <c r="AT53" s="8" t="s">
        <v>22</v>
      </c>
      <c r="AU53" s="8" t="s">
        <v>22</v>
      </c>
      <c r="AV53" s="8" t="s">
        <v>22</v>
      </c>
      <c r="AW53" s="8" t="s">
        <v>22</v>
      </c>
      <c r="AX53" s="8" t="s">
        <v>22</v>
      </c>
      <c r="AY53" s="8" t="s">
        <v>22</v>
      </c>
      <c r="AZ53" s="8" t="s">
        <v>60</v>
      </c>
      <c r="BA53" s="8" t="s">
        <v>22</v>
      </c>
      <c r="BB53" s="8" t="s">
        <v>22</v>
      </c>
    </row>
    <row r="54" spans="1:54" ht="22.5">
      <c r="A54" s="10"/>
      <c r="B54" s="9" t="s">
        <v>46</v>
      </c>
      <c r="C54" s="6"/>
      <c r="D54" s="3" t="s">
        <v>22</v>
      </c>
      <c r="E54" s="3" t="s">
        <v>22</v>
      </c>
      <c r="F54" s="3" t="s">
        <v>22</v>
      </c>
      <c r="G54" s="3" t="s">
        <v>22</v>
      </c>
      <c r="H54" s="32" t="s">
        <v>22</v>
      </c>
      <c r="I54" s="32" t="s">
        <v>22</v>
      </c>
      <c r="J54" s="8" t="s">
        <v>22</v>
      </c>
      <c r="K54" s="8" t="s">
        <v>22</v>
      </c>
      <c r="L54" s="8" t="s">
        <v>22</v>
      </c>
      <c r="M54" s="8" t="s">
        <v>22</v>
      </c>
      <c r="N54" s="8" t="s">
        <v>22</v>
      </c>
      <c r="O54" s="8" t="s">
        <v>22</v>
      </c>
      <c r="P54" s="8" t="s">
        <v>22</v>
      </c>
      <c r="Q54" s="8" t="s">
        <v>22</v>
      </c>
      <c r="R54" s="8" t="s">
        <v>22</v>
      </c>
      <c r="S54" s="8" t="s">
        <v>22</v>
      </c>
      <c r="T54" s="8" t="s">
        <v>22</v>
      </c>
      <c r="U54" s="8" t="s">
        <v>22</v>
      </c>
      <c r="V54" s="8" t="s">
        <v>22</v>
      </c>
      <c r="W54" s="8" t="s">
        <v>22</v>
      </c>
      <c r="X54" s="8" t="s">
        <v>22</v>
      </c>
      <c r="Y54" s="8" t="s">
        <v>22</v>
      </c>
      <c r="Z54" s="8" t="s">
        <v>22</v>
      </c>
      <c r="AA54" s="8" t="s">
        <v>22</v>
      </c>
      <c r="AB54" s="8" t="s">
        <v>22</v>
      </c>
      <c r="AC54" s="8" t="s">
        <v>22</v>
      </c>
      <c r="AD54" s="8" t="s">
        <v>22</v>
      </c>
      <c r="AE54" s="8" t="s">
        <v>22</v>
      </c>
      <c r="AF54" s="8" t="s">
        <v>22</v>
      </c>
      <c r="AG54" s="8" t="s">
        <v>22</v>
      </c>
      <c r="AH54" s="8" t="s">
        <v>60</v>
      </c>
      <c r="AI54" s="8" t="s">
        <v>60</v>
      </c>
      <c r="AJ54" s="8" t="s">
        <v>60</v>
      </c>
      <c r="AK54" s="8" t="s">
        <v>60</v>
      </c>
      <c r="AL54" s="8" t="s">
        <v>60</v>
      </c>
      <c r="AM54" s="8" t="s">
        <v>60</v>
      </c>
      <c r="AN54" s="8" t="s">
        <v>60</v>
      </c>
      <c r="AO54" s="8" t="s">
        <v>22</v>
      </c>
      <c r="AP54" s="8" t="s">
        <v>22</v>
      </c>
      <c r="AQ54" s="8" t="s">
        <v>22</v>
      </c>
      <c r="AR54" s="8" t="s">
        <v>22</v>
      </c>
      <c r="AS54" s="8" t="s">
        <v>22</v>
      </c>
      <c r="AT54" s="8" t="s">
        <v>22</v>
      </c>
      <c r="AU54" s="8" t="s">
        <v>60</v>
      </c>
      <c r="AV54" s="8" t="s">
        <v>60</v>
      </c>
      <c r="AW54" s="8" t="s">
        <v>60</v>
      </c>
      <c r="AX54" s="8" t="s">
        <v>60</v>
      </c>
      <c r="AY54" s="8" t="s">
        <v>22</v>
      </c>
      <c r="AZ54" s="8" t="s">
        <v>60</v>
      </c>
      <c r="BA54" s="8" t="s">
        <v>22</v>
      </c>
      <c r="BB54" s="8" t="s">
        <v>22</v>
      </c>
    </row>
    <row r="55" spans="1:54" ht="11.25">
      <c r="A55" s="10"/>
      <c r="B55" s="9" t="s">
        <v>47</v>
      </c>
      <c r="C55" s="6"/>
      <c r="D55" s="3" t="s">
        <v>22</v>
      </c>
      <c r="E55" s="3" t="s">
        <v>22</v>
      </c>
      <c r="F55" s="3" t="s">
        <v>22</v>
      </c>
      <c r="G55" s="3" t="s">
        <v>22</v>
      </c>
      <c r="H55" s="8" t="s">
        <v>60</v>
      </c>
      <c r="I55" s="8" t="s">
        <v>22</v>
      </c>
      <c r="J55" s="8" t="s">
        <v>22</v>
      </c>
      <c r="K55" s="8" t="s">
        <v>22</v>
      </c>
      <c r="L55" s="8" t="s">
        <v>22</v>
      </c>
      <c r="M55" s="8" t="s">
        <v>22</v>
      </c>
      <c r="N55" s="8" t="s">
        <v>22</v>
      </c>
      <c r="O55" s="8" t="s">
        <v>22</v>
      </c>
      <c r="P55" s="8" t="s">
        <v>22</v>
      </c>
      <c r="Q55" s="8" t="s">
        <v>22</v>
      </c>
      <c r="R55" s="8" t="s">
        <v>22</v>
      </c>
      <c r="S55" s="8" t="s">
        <v>22</v>
      </c>
      <c r="T55" s="8" t="s">
        <v>22</v>
      </c>
      <c r="U55" s="8" t="s">
        <v>22</v>
      </c>
      <c r="V55" s="8" t="s">
        <v>22</v>
      </c>
      <c r="W55" s="8" t="s">
        <v>22</v>
      </c>
      <c r="X55" s="8" t="s">
        <v>22</v>
      </c>
      <c r="Y55" s="8" t="s">
        <v>22</v>
      </c>
      <c r="Z55" s="8" t="s">
        <v>22</v>
      </c>
      <c r="AA55" s="8" t="s">
        <v>22</v>
      </c>
      <c r="AB55" s="8" t="s">
        <v>22</v>
      </c>
      <c r="AC55" s="8" t="s">
        <v>22</v>
      </c>
      <c r="AD55" s="8" t="s">
        <v>22</v>
      </c>
      <c r="AE55" s="8" t="s">
        <v>60</v>
      </c>
      <c r="AF55" s="8" t="s">
        <v>60</v>
      </c>
      <c r="AG55" s="8" t="s">
        <v>22</v>
      </c>
      <c r="AH55" s="8" t="s">
        <v>22</v>
      </c>
      <c r="AI55" s="8" t="s">
        <v>60</v>
      </c>
      <c r="AJ55" s="8" t="s">
        <v>60</v>
      </c>
      <c r="AK55" s="8" t="s">
        <v>22</v>
      </c>
      <c r="AL55" s="8" t="s">
        <v>22</v>
      </c>
      <c r="AM55" s="8" t="s">
        <v>22</v>
      </c>
      <c r="AN55" s="8" t="s">
        <v>22</v>
      </c>
      <c r="AO55" s="8" t="s">
        <v>22</v>
      </c>
      <c r="AP55" s="8" t="s">
        <v>22</v>
      </c>
      <c r="AQ55" s="8" t="s">
        <v>22</v>
      </c>
      <c r="AR55" s="8" t="s">
        <v>22</v>
      </c>
      <c r="AS55" s="8" t="s">
        <v>22</v>
      </c>
      <c r="AT55" s="8" t="s">
        <v>22</v>
      </c>
      <c r="AU55" s="8" t="s">
        <v>22</v>
      </c>
      <c r="AV55" s="8" t="s">
        <v>22</v>
      </c>
      <c r="AW55" s="8" t="s">
        <v>22</v>
      </c>
      <c r="AX55" s="8" t="s">
        <v>22</v>
      </c>
      <c r="AY55" s="8" t="s">
        <v>22</v>
      </c>
      <c r="AZ55" s="8" t="s">
        <v>22</v>
      </c>
      <c r="BA55" s="8" t="s">
        <v>60</v>
      </c>
      <c r="BB55" s="8" t="s">
        <v>22</v>
      </c>
    </row>
    <row r="56" spans="1:54" ht="11.25">
      <c r="A56" s="10"/>
      <c r="B56" s="9" t="s">
        <v>48</v>
      </c>
      <c r="C56" s="6"/>
      <c r="D56" s="3" t="s">
        <v>22</v>
      </c>
      <c r="E56" s="3" t="s">
        <v>60</v>
      </c>
      <c r="F56" s="3" t="s">
        <v>60</v>
      </c>
      <c r="G56" s="3" t="s">
        <v>22</v>
      </c>
      <c r="H56" s="8" t="s">
        <v>60</v>
      </c>
      <c r="I56" s="8" t="s">
        <v>60</v>
      </c>
      <c r="J56" s="8" t="s">
        <v>22</v>
      </c>
      <c r="K56" s="8" t="s">
        <v>22</v>
      </c>
      <c r="L56" s="8" t="s">
        <v>22</v>
      </c>
      <c r="M56" s="8" t="s">
        <v>22</v>
      </c>
      <c r="N56" s="8" t="s">
        <v>60</v>
      </c>
      <c r="O56" s="8" t="s">
        <v>22</v>
      </c>
      <c r="P56" s="8" t="s">
        <v>22</v>
      </c>
      <c r="Q56" s="8" t="s">
        <v>22</v>
      </c>
      <c r="R56" s="8" t="s">
        <v>60</v>
      </c>
      <c r="S56" s="8" t="s">
        <v>22</v>
      </c>
      <c r="T56" s="8" t="s">
        <v>22</v>
      </c>
      <c r="U56" s="8" t="s">
        <v>22</v>
      </c>
      <c r="V56" s="8" t="s">
        <v>22</v>
      </c>
      <c r="W56" s="8" t="s">
        <v>22</v>
      </c>
      <c r="X56" s="32" t="s">
        <v>60</v>
      </c>
      <c r="Y56" s="32" t="s">
        <v>60</v>
      </c>
      <c r="Z56" s="32" t="s">
        <v>60</v>
      </c>
      <c r="AA56" s="8" t="s">
        <v>22</v>
      </c>
      <c r="AB56" s="8" t="s">
        <v>22</v>
      </c>
      <c r="AC56" s="32" t="s">
        <v>22</v>
      </c>
      <c r="AD56" s="8" t="s">
        <v>22</v>
      </c>
      <c r="AE56" s="8" t="s">
        <v>22</v>
      </c>
      <c r="AF56" s="8" t="s">
        <v>22</v>
      </c>
      <c r="AG56" s="8" t="s">
        <v>22</v>
      </c>
      <c r="AH56" s="8" t="s">
        <v>22</v>
      </c>
      <c r="AI56" s="8" t="s">
        <v>60</v>
      </c>
      <c r="AJ56" s="8" t="s">
        <v>60</v>
      </c>
      <c r="AK56" s="8" t="s">
        <v>60</v>
      </c>
      <c r="AL56" s="8" t="s">
        <v>22</v>
      </c>
      <c r="AM56" s="8" t="s">
        <v>22</v>
      </c>
      <c r="AN56" s="8" t="s">
        <v>22</v>
      </c>
      <c r="AO56" s="8" t="s">
        <v>22</v>
      </c>
      <c r="AP56" s="8" t="s">
        <v>22</v>
      </c>
      <c r="AQ56" s="8" t="s">
        <v>60</v>
      </c>
      <c r="AR56" s="8" t="s">
        <v>22</v>
      </c>
      <c r="AS56" s="8" t="s">
        <v>22</v>
      </c>
      <c r="AT56" s="8" t="s">
        <v>22</v>
      </c>
      <c r="AU56" s="8" t="s">
        <v>22</v>
      </c>
      <c r="AV56" s="8" t="s">
        <v>22</v>
      </c>
      <c r="AW56" s="8" t="s">
        <v>22</v>
      </c>
      <c r="AX56" s="8" t="s">
        <v>22</v>
      </c>
      <c r="AY56" s="8" t="s">
        <v>60</v>
      </c>
      <c r="AZ56" s="8" t="s">
        <v>22</v>
      </c>
      <c r="BA56" s="8" t="s">
        <v>60</v>
      </c>
      <c r="BB56" s="8" t="s">
        <v>60</v>
      </c>
    </row>
    <row r="57" spans="1:54" ht="11.25">
      <c r="A57" s="10"/>
      <c r="B57" s="9" t="s">
        <v>49</v>
      </c>
      <c r="C57" s="6"/>
      <c r="D57" s="3" t="s">
        <v>60</v>
      </c>
      <c r="E57" s="3" t="s">
        <v>60</v>
      </c>
      <c r="F57" s="3" t="s">
        <v>60</v>
      </c>
      <c r="G57" s="3" t="s">
        <v>60</v>
      </c>
      <c r="H57" s="8" t="s">
        <v>60</v>
      </c>
      <c r="I57" s="8" t="s">
        <v>60</v>
      </c>
      <c r="J57" s="8" t="s">
        <v>60</v>
      </c>
      <c r="K57" s="8" t="s">
        <v>60</v>
      </c>
      <c r="L57" s="8" t="s">
        <v>60</v>
      </c>
      <c r="M57" s="8" t="s">
        <v>60</v>
      </c>
      <c r="N57" s="8" t="s">
        <v>60</v>
      </c>
      <c r="O57" s="8" t="s">
        <v>60</v>
      </c>
      <c r="P57" s="8" t="s">
        <v>60</v>
      </c>
      <c r="Q57" s="8" t="s">
        <v>60</v>
      </c>
      <c r="R57" s="8" t="s">
        <v>60</v>
      </c>
      <c r="S57" s="8" t="s">
        <v>60</v>
      </c>
      <c r="T57" s="8" t="s">
        <v>60</v>
      </c>
      <c r="U57" s="8" t="s">
        <v>60</v>
      </c>
      <c r="V57" s="8" t="s">
        <v>60</v>
      </c>
      <c r="W57" s="8" t="s">
        <v>60</v>
      </c>
      <c r="X57" s="8" t="s">
        <v>60</v>
      </c>
      <c r="Y57" s="8" t="s">
        <v>60</v>
      </c>
      <c r="Z57" s="8" t="s">
        <v>60</v>
      </c>
      <c r="AA57" s="8" t="s">
        <v>60</v>
      </c>
      <c r="AB57" s="8" t="s">
        <v>60</v>
      </c>
      <c r="AC57" s="8" t="s">
        <v>60</v>
      </c>
      <c r="AD57" s="8" t="s">
        <v>60</v>
      </c>
      <c r="AE57" s="8" t="s">
        <v>60</v>
      </c>
      <c r="AF57" s="8" t="s">
        <v>60</v>
      </c>
      <c r="AG57" s="8" t="s">
        <v>22</v>
      </c>
      <c r="AH57" s="8" t="s">
        <v>60</v>
      </c>
      <c r="AI57" s="8" t="s">
        <v>60</v>
      </c>
      <c r="AJ57" s="8" t="s">
        <v>60</v>
      </c>
      <c r="AK57" s="8" t="s">
        <v>60</v>
      </c>
      <c r="AL57" s="8" t="s">
        <v>60</v>
      </c>
      <c r="AM57" s="8" t="s">
        <v>60</v>
      </c>
      <c r="AN57" s="8" t="s">
        <v>60</v>
      </c>
      <c r="AO57" s="8" t="s">
        <v>60</v>
      </c>
      <c r="AP57" s="8" t="s">
        <v>60</v>
      </c>
      <c r="AQ57" s="32" t="s">
        <v>22</v>
      </c>
      <c r="AR57" s="32" t="s">
        <v>22</v>
      </c>
      <c r="AS57" s="8" t="s">
        <v>60</v>
      </c>
      <c r="AT57" s="8" t="s">
        <v>60</v>
      </c>
      <c r="AU57" s="8" t="s">
        <v>60</v>
      </c>
      <c r="AV57" s="8" t="s">
        <v>60</v>
      </c>
      <c r="AW57" s="8" t="s">
        <v>60</v>
      </c>
      <c r="AX57" s="8" t="s">
        <v>60</v>
      </c>
      <c r="AY57" s="8" t="s">
        <v>60</v>
      </c>
      <c r="AZ57" s="8" t="s">
        <v>60</v>
      </c>
      <c r="BA57" s="8" t="s">
        <v>60</v>
      </c>
      <c r="BB57" s="8" t="s">
        <v>60</v>
      </c>
    </row>
    <row r="58" spans="1:54" ht="11.25">
      <c r="A58" s="10"/>
      <c r="B58" s="9" t="s">
        <v>50</v>
      </c>
      <c r="C58" s="6"/>
      <c r="D58" s="3" t="s">
        <v>22</v>
      </c>
      <c r="E58" s="3" t="s">
        <v>60</v>
      </c>
      <c r="F58" s="3" t="s">
        <v>60</v>
      </c>
      <c r="G58" s="32" t="s">
        <v>22</v>
      </c>
      <c r="H58" s="32" t="s">
        <v>22</v>
      </c>
      <c r="I58" s="32" t="s">
        <v>22</v>
      </c>
      <c r="J58" s="8" t="s">
        <v>60</v>
      </c>
      <c r="K58" s="8" t="s">
        <v>60</v>
      </c>
      <c r="L58" s="8" t="s">
        <v>60</v>
      </c>
      <c r="M58" s="8" t="s">
        <v>60</v>
      </c>
      <c r="N58" s="8" t="s">
        <v>60</v>
      </c>
      <c r="O58" s="8" t="s">
        <v>22</v>
      </c>
      <c r="P58" s="8" t="s">
        <v>60</v>
      </c>
      <c r="Q58" s="8" t="s">
        <v>60</v>
      </c>
      <c r="R58" s="8" t="s">
        <v>60</v>
      </c>
      <c r="S58" s="8" t="s">
        <v>22</v>
      </c>
      <c r="T58" s="8" t="s">
        <v>22</v>
      </c>
      <c r="U58" s="8" t="s">
        <v>22</v>
      </c>
      <c r="V58" s="8" t="s">
        <v>22</v>
      </c>
      <c r="W58" s="32" t="s">
        <v>22</v>
      </c>
      <c r="X58" s="32" t="s">
        <v>22</v>
      </c>
      <c r="Y58" s="32" t="s">
        <v>22</v>
      </c>
      <c r="Z58" s="32" t="s">
        <v>22</v>
      </c>
      <c r="AA58" s="32" t="s">
        <v>22</v>
      </c>
      <c r="AB58" s="8" t="s">
        <v>22</v>
      </c>
      <c r="AC58" s="32" t="s">
        <v>22</v>
      </c>
      <c r="AD58" s="8" t="s">
        <v>22</v>
      </c>
      <c r="AE58" s="8" t="s">
        <v>60</v>
      </c>
      <c r="AF58" s="8" t="s">
        <v>60</v>
      </c>
      <c r="AG58" s="8" t="s">
        <v>22</v>
      </c>
      <c r="AH58" s="8" t="s">
        <v>22</v>
      </c>
      <c r="AI58" s="8" t="s">
        <v>22</v>
      </c>
      <c r="AJ58" s="8" t="s">
        <v>60</v>
      </c>
      <c r="AK58" s="8" t="s">
        <v>22</v>
      </c>
      <c r="AL58" s="32"/>
      <c r="AM58" s="32"/>
      <c r="AN58" s="32"/>
      <c r="AO58" s="8" t="s">
        <v>22</v>
      </c>
      <c r="AP58" s="8" t="s">
        <v>22</v>
      </c>
      <c r="AQ58" s="8" t="s">
        <v>22</v>
      </c>
      <c r="AR58" s="8" t="s">
        <v>60</v>
      </c>
      <c r="AS58" s="8" t="s">
        <v>22</v>
      </c>
      <c r="AT58" s="8" t="s">
        <v>22</v>
      </c>
      <c r="AU58" s="8" t="s">
        <v>60</v>
      </c>
      <c r="AV58" s="8" t="s">
        <v>60</v>
      </c>
      <c r="AW58" s="8" t="s">
        <v>22</v>
      </c>
      <c r="AX58" s="8" t="s">
        <v>60</v>
      </c>
      <c r="AY58" s="8" t="s">
        <v>22</v>
      </c>
      <c r="AZ58" s="8" t="s">
        <v>60</v>
      </c>
      <c r="BA58" s="8" t="s">
        <v>60</v>
      </c>
      <c r="BB58" s="8" t="s">
        <v>22</v>
      </c>
    </row>
    <row r="59" spans="1:54" ht="11.25">
      <c r="A59" s="10"/>
      <c r="B59" s="9" t="s">
        <v>51</v>
      </c>
      <c r="C59" s="6"/>
      <c r="D59" s="3" t="s">
        <v>22</v>
      </c>
      <c r="E59" s="3" t="s">
        <v>60</v>
      </c>
      <c r="F59" s="3" t="s">
        <v>60</v>
      </c>
      <c r="G59" s="3" t="s">
        <v>22</v>
      </c>
      <c r="H59" s="8" t="s">
        <v>22</v>
      </c>
      <c r="I59" s="8" t="s">
        <v>22</v>
      </c>
      <c r="J59" s="8" t="s">
        <v>22</v>
      </c>
      <c r="K59" s="8" t="s">
        <v>22</v>
      </c>
      <c r="L59" s="8" t="s">
        <v>22</v>
      </c>
      <c r="M59" s="8" t="s">
        <v>60</v>
      </c>
      <c r="N59" s="8" t="s">
        <v>60</v>
      </c>
      <c r="O59" s="8" t="s">
        <v>22</v>
      </c>
      <c r="P59" s="8" t="s">
        <v>22</v>
      </c>
      <c r="Q59" s="8" t="s">
        <v>22</v>
      </c>
      <c r="R59" s="8" t="s">
        <v>22</v>
      </c>
      <c r="S59" s="8" t="s">
        <v>22</v>
      </c>
      <c r="T59" s="8" t="s">
        <v>22</v>
      </c>
      <c r="U59" s="8" t="s">
        <v>22</v>
      </c>
      <c r="V59" s="8" t="s">
        <v>22</v>
      </c>
      <c r="W59" s="8" t="s">
        <v>60</v>
      </c>
      <c r="X59" s="8" t="s">
        <v>22</v>
      </c>
      <c r="Y59" s="8" t="s">
        <v>22</v>
      </c>
      <c r="Z59" s="8" t="s">
        <v>60</v>
      </c>
      <c r="AA59" s="32" t="s">
        <v>60</v>
      </c>
      <c r="AB59" s="8" t="s">
        <v>22</v>
      </c>
      <c r="AC59" s="8" t="s">
        <v>22</v>
      </c>
      <c r="AD59" s="8" t="s">
        <v>22</v>
      </c>
      <c r="AE59" s="8" t="s">
        <v>22</v>
      </c>
      <c r="AF59" s="8" t="s">
        <v>22</v>
      </c>
      <c r="AG59" s="8" t="s">
        <v>22</v>
      </c>
      <c r="AH59" s="8" t="s">
        <v>60</v>
      </c>
      <c r="AI59" s="8" t="s">
        <v>60</v>
      </c>
      <c r="AJ59" s="8" t="s">
        <v>22</v>
      </c>
      <c r="AK59" s="8" t="s">
        <v>60</v>
      </c>
      <c r="AL59" s="8" t="s">
        <v>22</v>
      </c>
      <c r="AM59" s="8" t="s">
        <v>22</v>
      </c>
      <c r="AN59" s="8" t="s">
        <v>22</v>
      </c>
      <c r="AO59" s="8" t="s">
        <v>22</v>
      </c>
      <c r="AP59" s="8" t="s">
        <v>22</v>
      </c>
      <c r="AQ59" s="8" t="s">
        <v>22</v>
      </c>
      <c r="AR59" s="8" t="s">
        <v>22</v>
      </c>
      <c r="AS59" s="8" t="s">
        <v>22</v>
      </c>
      <c r="AT59" s="8" t="s">
        <v>22</v>
      </c>
      <c r="AU59" s="8" t="s">
        <v>22</v>
      </c>
      <c r="AV59" s="8" t="s">
        <v>22</v>
      </c>
      <c r="AW59" s="8" t="s">
        <v>22</v>
      </c>
      <c r="AX59" s="8" t="s">
        <v>60</v>
      </c>
      <c r="AY59" s="8" t="s">
        <v>60</v>
      </c>
      <c r="AZ59" s="8" t="s">
        <v>60</v>
      </c>
      <c r="BA59" s="8" t="s">
        <v>60</v>
      </c>
      <c r="BB59" s="8" t="s">
        <v>60</v>
      </c>
    </row>
    <row r="60" spans="1:54" ht="11.25">
      <c r="A60" s="10"/>
      <c r="B60" s="9" t="s">
        <v>134</v>
      </c>
      <c r="C60" s="6"/>
      <c r="D60" s="3" t="s">
        <v>22</v>
      </c>
      <c r="E60" s="3" t="s">
        <v>22</v>
      </c>
      <c r="F60" s="3" t="s">
        <v>22</v>
      </c>
      <c r="G60" s="3" t="s">
        <v>22</v>
      </c>
      <c r="H60" s="8" t="s">
        <v>22</v>
      </c>
      <c r="I60" s="8" t="s">
        <v>22</v>
      </c>
      <c r="J60" s="8" t="s">
        <v>22</v>
      </c>
      <c r="K60" s="8" t="s">
        <v>22</v>
      </c>
      <c r="L60" s="8" t="s">
        <v>22</v>
      </c>
      <c r="M60" s="8" t="s">
        <v>22</v>
      </c>
      <c r="N60" s="8" t="s">
        <v>60</v>
      </c>
      <c r="O60" s="8" t="s">
        <v>22</v>
      </c>
      <c r="P60" s="8" t="s">
        <v>22</v>
      </c>
      <c r="Q60" s="8" t="s">
        <v>22</v>
      </c>
      <c r="R60" s="8" t="s">
        <v>22</v>
      </c>
      <c r="S60" s="8" t="s">
        <v>22</v>
      </c>
      <c r="T60" s="8" t="s">
        <v>22</v>
      </c>
      <c r="U60" s="8" t="s">
        <v>22</v>
      </c>
      <c r="V60" s="8" t="s">
        <v>22</v>
      </c>
      <c r="W60" s="8" t="s">
        <v>60</v>
      </c>
      <c r="X60" s="8" t="s">
        <v>60</v>
      </c>
      <c r="Y60" s="8" t="s">
        <v>60</v>
      </c>
      <c r="Z60" s="8" t="s">
        <v>60</v>
      </c>
      <c r="AA60" s="8" t="s">
        <v>22</v>
      </c>
      <c r="AB60" s="8" t="s">
        <v>22</v>
      </c>
      <c r="AC60" s="8" t="s">
        <v>22</v>
      </c>
      <c r="AD60" s="8" t="s">
        <v>22</v>
      </c>
      <c r="AE60" s="8" t="s">
        <v>22</v>
      </c>
      <c r="AF60" s="8" t="s">
        <v>22</v>
      </c>
      <c r="AG60" s="8" t="s">
        <v>22</v>
      </c>
      <c r="AH60" s="8" t="s">
        <v>22</v>
      </c>
      <c r="AI60" s="8" t="s">
        <v>22</v>
      </c>
      <c r="AJ60" s="8" t="s">
        <v>22</v>
      </c>
      <c r="AK60" s="8" t="s">
        <v>22</v>
      </c>
      <c r="AL60" s="8" t="s">
        <v>22</v>
      </c>
      <c r="AM60" s="8" t="s">
        <v>22</v>
      </c>
      <c r="AN60" s="8" t="s">
        <v>60</v>
      </c>
      <c r="AO60" s="8" t="s">
        <v>22</v>
      </c>
      <c r="AP60" s="8" t="s">
        <v>22</v>
      </c>
      <c r="AQ60" s="8" t="s">
        <v>22</v>
      </c>
      <c r="AR60" s="8" t="s">
        <v>22</v>
      </c>
      <c r="AS60" s="8" t="s">
        <v>22</v>
      </c>
      <c r="AT60" s="8" t="s">
        <v>22</v>
      </c>
      <c r="AU60" s="8" t="s">
        <v>22</v>
      </c>
      <c r="AV60" s="8" t="s">
        <v>22</v>
      </c>
      <c r="AW60" s="8" t="s">
        <v>22</v>
      </c>
      <c r="AX60" s="8" t="s">
        <v>22</v>
      </c>
      <c r="AY60" s="8" t="s">
        <v>60</v>
      </c>
      <c r="AZ60" s="8" t="s">
        <v>22</v>
      </c>
      <c r="BA60" s="8" t="s">
        <v>22</v>
      </c>
      <c r="BB60" s="8" t="s">
        <v>22</v>
      </c>
    </row>
    <row r="61" spans="1:54" ht="11.25">
      <c r="A61" s="10"/>
      <c r="B61" s="9" t="s">
        <v>74</v>
      </c>
      <c r="C61" s="6"/>
      <c r="D61" s="3" t="s">
        <v>22</v>
      </c>
      <c r="E61" s="3" t="s">
        <v>60</v>
      </c>
      <c r="F61" s="3" t="s">
        <v>60</v>
      </c>
      <c r="G61" s="3" t="s">
        <v>22</v>
      </c>
      <c r="H61" s="8" t="s">
        <v>22</v>
      </c>
      <c r="I61" s="8" t="s">
        <v>22</v>
      </c>
      <c r="J61" s="8" t="s">
        <v>22</v>
      </c>
      <c r="K61" s="8" t="s">
        <v>22</v>
      </c>
      <c r="L61" s="8" t="s">
        <v>22</v>
      </c>
      <c r="M61" s="8" t="s">
        <v>22</v>
      </c>
      <c r="N61" s="8" t="s">
        <v>60</v>
      </c>
      <c r="O61" s="8" t="s">
        <v>22</v>
      </c>
      <c r="P61" s="8" t="s">
        <v>22</v>
      </c>
      <c r="Q61" s="8" t="s">
        <v>22</v>
      </c>
      <c r="R61" s="8" t="s">
        <v>22</v>
      </c>
      <c r="S61" s="8" t="s">
        <v>22</v>
      </c>
      <c r="T61" s="8" t="s">
        <v>22</v>
      </c>
      <c r="U61" s="8" t="s">
        <v>22</v>
      </c>
      <c r="V61" s="8" t="s">
        <v>22</v>
      </c>
      <c r="W61" s="32" t="s">
        <v>22</v>
      </c>
      <c r="X61" s="8" t="s">
        <v>22</v>
      </c>
      <c r="Y61" s="8" t="s">
        <v>22</v>
      </c>
      <c r="Z61" s="8" t="s">
        <v>22</v>
      </c>
      <c r="AA61" s="8" t="s">
        <v>22</v>
      </c>
      <c r="AB61" s="8" t="s">
        <v>22</v>
      </c>
      <c r="AC61" s="8" t="s">
        <v>22</v>
      </c>
      <c r="AD61" s="8" t="s">
        <v>22</v>
      </c>
      <c r="AE61" s="8" t="s">
        <v>22</v>
      </c>
      <c r="AF61" s="8" t="s">
        <v>22</v>
      </c>
      <c r="AG61" s="8" t="s">
        <v>22</v>
      </c>
      <c r="AH61" s="8" t="s">
        <v>22</v>
      </c>
      <c r="AI61" s="8" t="s">
        <v>22</v>
      </c>
      <c r="AJ61" s="8" t="s">
        <v>22</v>
      </c>
      <c r="AK61" s="8" t="s">
        <v>22</v>
      </c>
      <c r="AL61" s="8" t="s">
        <v>22</v>
      </c>
      <c r="AM61" s="8" t="s">
        <v>22</v>
      </c>
      <c r="AN61" s="8" t="s">
        <v>22</v>
      </c>
      <c r="AO61" s="8" t="s">
        <v>22</v>
      </c>
      <c r="AP61" s="8" t="s">
        <v>22</v>
      </c>
      <c r="AQ61" s="8" t="s">
        <v>22</v>
      </c>
      <c r="AR61" s="8" t="s">
        <v>22</v>
      </c>
      <c r="AS61" s="8" t="s">
        <v>22</v>
      </c>
      <c r="AT61" s="8" t="s">
        <v>22</v>
      </c>
      <c r="AU61" s="8" t="s">
        <v>22</v>
      </c>
      <c r="AV61" s="8" t="s">
        <v>22</v>
      </c>
      <c r="AW61" s="8" t="s">
        <v>22</v>
      </c>
      <c r="AX61" s="8" t="s">
        <v>22</v>
      </c>
      <c r="AY61" s="8" t="s">
        <v>22</v>
      </c>
      <c r="AZ61" s="8" t="s">
        <v>22</v>
      </c>
      <c r="BA61" s="8" t="s">
        <v>22</v>
      </c>
      <c r="BB61" s="8" t="s">
        <v>22</v>
      </c>
    </row>
    <row r="62" spans="1:54" ht="11.25">
      <c r="A62" s="10"/>
      <c r="B62" s="9" t="s">
        <v>52</v>
      </c>
      <c r="C62" s="6"/>
      <c r="D62" s="3" t="s">
        <v>60</v>
      </c>
      <c r="E62" s="3" t="s">
        <v>60</v>
      </c>
      <c r="F62" s="3" t="s">
        <v>60</v>
      </c>
      <c r="G62" s="3" t="s">
        <v>22</v>
      </c>
      <c r="H62" s="8" t="s">
        <v>60</v>
      </c>
      <c r="I62" s="8" t="s">
        <v>60</v>
      </c>
      <c r="J62" s="8" t="s">
        <v>22</v>
      </c>
      <c r="K62" s="8" t="s">
        <v>22</v>
      </c>
      <c r="L62" s="32"/>
      <c r="M62" s="8" t="s">
        <v>60</v>
      </c>
      <c r="N62" s="8" t="s">
        <v>60</v>
      </c>
      <c r="O62" s="8" t="s">
        <v>22</v>
      </c>
      <c r="P62" s="8" t="s">
        <v>22</v>
      </c>
      <c r="Q62" s="8" t="s">
        <v>22</v>
      </c>
      <c r="R62" s="8" t="s">
        <v>22</v>
      </c>
      <c r="S62" s="8" t="s">
        <v>22</v>
      </c>
      <c r="T62" s="8" t="s">
        <v>22</v>
      </c>
      <c r="U62" s="8" t="s">
        <v>22</v>
      </c>
      <c r="V62" s="8" t="s">
        <v>60</v>
      </c>
      <c r="W62" s="8" t="s">
        <v>60</v>
      </c>
      <c r="X62" s="8" t="s">
        <v>22</v>
      </c>
      <c r="Y62" s="8" t="s">
        <v>22</v>
      </c>
      <c r="Z62" s="8" t="s">
        <v>22</v>
      </c>
      <c r="AA62" s="8" t="s">
        <v>22</v>
      </c>
      <c r="AB62" s="8" t="s">
        <v>22</v>
      </c>
      <c r="AC62" s="8" t="s">
        <v>22</v>
      </c>
      <c r="AD62" s="8" t="s">
        <v>22</v>
      </c>
      <c r="AE62" s="8" t="s">
        <v>60</v>
      </c>
      <c r="AF62" s="8" t="s">
        <v>60</v>
      </c>
      <c r="AG62" s="8" t="s">
        <v>22</v>
      </c>
      <c r="AH62" s="8" t="s">
        <v>60</v>
      </c>
      <c r="AI62" s="8" t="s">
        <v>60</v>
      </c>
      <c r="AJ62" s="8" t="s">
        <v>60</v>
      </c>
      <c r="AK62" s="8" t="s">
        <v>60</v>
      </c>
      <c r="AL62" s="8" t="s">
        <v>60</v>
      </c>
      <c r="AM62" s="8" t="s">
        <v>60</v>
      </c>
      <c r="AN62" s="8" t="s">
        <v>60</v>
      </c>
      <c r="AO62" s="8" t="s">
        <v>22</v>
      </c>
      <c r="AP62" s="8" t="s">
        <v>22</v>
      </c>
      <c r="AQ62" s="8" t="s">
        <v>22</v>
      </c>
      <c r="AR62" s="8" t="s">
        <v>22</v>
      </c>
      <c r="AS62" s="8" t="s">
        <v>22</v>
      </c>
      <c r="AT62" s="8" t="s">
        <v>22</v>
      </c>
      <c r="AU62" s="8" t="s">
        <v>60</v>
      </c>
      <c r="AV62" s="8" t="s">
        <v>60</v>
      </c>
      <c r="AW62" s="8" t="s">
        <v>60</v>
      </c>
      <c r="AX62" s="8" t="s">
        <v>60</v>
      </c>
      <c r="AY62" s="8" t="s">
        <v>60</v>
      </c>
      <c r="AZ62" s="8" t="s">
        <v>60</v>
      </c>
      <c r="BA62" s="8" t="s">
        <v>60</v>
      </c>
      <c r="BB62" s="8" t="s">
        <v>60</v>
      </c>
    </row>
    <row r="63" spans="1:54" ht="11.25">
      <c r="A63" s="10"/>
      <c r="B63" s="9" t="s">
        <v>53</v>
      </c>
      <c r="C63" s="6"/>
      <c r="D63" s="3" t="s">
        <v>22</v>
      </c>
      <c r="E63" s="3" t="s">
        <v>22</v>
      </c>
      <c r="F63" s="3" t="s">
        <v>22</v>
      </c>
      <c r="G63" s="32"/>
      <c r="H63" s="8" t="s">
        <v>22</v>
      </c>
      <c r="I63" s="8" t="s">
        <v>22</v>
      </c>
      <c r="J63" s="8" t="s">
        <v>60</v>
      </c>
      <c r="K63" s="8" t="s">
        <v>60</v>
      </c>
      <c r="L63" s="8" t="s">
        <v>60</v>
      </c>
      <c r="M63" s="8" t="s">
        <v>60</v>
      </c>
      <c r="N63" s="8" t="s">
        <v>60</v>
      </c>
      <c r="O63" s="8" t="s">
        <v>22</v>
      </c>
      <c r="P63" s="8" t="s">
        <v>60</v>
      </c>
      <c r="Q63" s="8" t="s">
        <v>60</v>
      </c>
      <c r="R63" s="8" t="s">
        <v>60</v>
      </c>
      <c r="S63" s="32" t="s">
        <v>60</v>
      </c>
      <c r="T63" s="8" t="s">
        <v>60</v>
      </c>
      <c r="U63" s="8" t="s">
        <v>60</v>
      </c>
      <c r="V63" s="8" t="s">
        <v>60</v>
      </c>
      <c r="W63" s="8" t="s">
        <v>60</v>
      </c>
      <c r="X63" s="8" t="s">
        <v>60</v>
      </c>
      <c r="Y63" s="8" t="s">
        <v>60</v>
      </c>
      <c r="Z63" s="8" t="s">
        <v>60</v>
      </c>
      <c r="AA63" s="8" t="s">
        <v>60</v>
      </c>
      <c r="AB63" s="8" t="s">
        <v>60</v>
      </c>
      <c r="AC63" s="8" t="s">
        <v>60</v>
      </c>
      <c r="AD63" s="8" t="s">
        <v>22</v>
      </c>
      <c r="AE63" s="8" t="s">
        <v>22</v>
      </c>
      <c r="AF63" s="8" t="s">
        <v>22</v>
      </c>
      <c r="AG63" s="8" t="s">
        <v>22</v>
      </c>
      <c r="AH63" s="8" t="s">
        <v>22</v>
      </c>
      <c r="AI63" s="8" t="s">
        <v>22</v>
      </c>
      <c r="AJ63" s="8" t="s">
        <v>22</v>
      </c>
      <c r="AK63" s="8" t="s">
        <v>22</v>
      </c>
      <c r="AL63" s="8" t="s">
        <v>22</v>
      </c>
      <c r="AM63" s="8" t="s">
        <v>22</v>
      </c>
      <c r="AN63" s="8" t="s">
        <v>22</v>
      </c>
      <c r="AO63" s="8" t="s">
        <v>22</v>
      </c>
      <c r="AP63" s="8" t="s">
        <v>22</v>
      </c>
      <c r="AQ63" s="8" t="s">
        <v>22</v>
      </c>
      <c r="AR63" s="8" t="s">
        <v>22</v>
      </c>
      <c r="AS63" s="8" t="s">
        <v>22</v>
      </c>
      <c r="AT63" s="32" t="s">
        <v>22</v>
      </c>
      <c r="AU63" s="8" t="s">
        <v>60</v>
      </c>
      <c r="AV63" s="8" t="s">
        <v>60</v>
      </c>
      <c r="AW63" s="8" t="s">
        <v>22</v>
      </c>
      <c r="AX63" s="32" t="s">
        <v>60</v>
      </c>
      <c r="AY63" s="8" t="s">
        <v>22</v>
      </c>
      <c r="AZ63" s="32" t="s">
        <v>60</v>
      </c>
      <c r="BA63" s="8" t="s">
        <v>22</v>
      </c>
      <c r="BB63" s="8" t="s">
        <v>22</v>
      </c>
    </row>
    <row r="64" spans="1:54" ht="11.25">
      <c r="A64" s="10"/>
      <c r="B64" s="9" t="s">
        <v>54</v>
      </c>
      <c r="C64" s="6"/>
      <c r="D64" s="3" t="s">
        <v>60</v>
      </c>
      <c r="E64" s="3" t="s">
        <v>60</v>
      </c>
      <c r="F64" s="3" t="s">
        <v>60</v>
      </c>
      <c r="G64" s="3" t="s">
        <v>22</v>
      </c>
      <c r="H64" s="8" t="s">
        <v>60</v>
      </c>
      <c r="I64" s="8" t="s">
        <v>22</v>
      </c>
      <c r="J64" s="8" t="s">
        <v>22</v>
      </c>
      <c r="K64" s="8" t="s">
        <v>22</v>
      </c>
      <c r="L64" s="8" t="s">
        <v>60</v>
      </c>
      <c r="M64" s="8" t="s">
        <v>60</v>
      </c>
      <c r="N64" s="8" t="s">
        <v>60</v>
      </c>
      <c r="O64" s="8" t="s">
        <v>60</v>
      </c>
      <c r="P64" s="8" t="s">
        <v>60</v>
      </c>
      <c r="Q64" s="8" t="s">
        <v>60</v>
      </c>
      <c r="R64" s="8" t="s">
        <v>60</v>
      </c>
      <c r="S64" s="8" t="s">
        <v>22</v>
      </c>
      <c r="T64" s="8" t="s">
        <v>22</v>
      </c>
      <c r="U64" s="8" t="s">
        <v>22</v>
      </c>
      <c r="V64" s="8" t="s">
        <v>60</v>
      </c>
      <c r="W64" s="8" t="s">
        <v>60</v>
      </c>
      <c r="X64" s="8" t="s">
        <v>60</v>
      </c>
      <c r="Y64" s="8" t="s">
        <v>60</v>
      </c>
      <c r="Z64" s="8" t="s">
        <v>60</v>
      </c>
      <c r="AA64" s="8" t="s">
        <v>60</v>
      </c>
      <c r="AB64" s="8" t="s">
        <v>60</v>
      </c>
      <c r="AC64" s="8" t="s">
        <v>60</v>
      </c>
      <c r="AD64" s="8" t="s">
        <v>22</v>
      </c>
      <c r="AE64" s="8" t="s">
        <v>60</v>
      </c>
      <c r="AF64" s="8" t="s">
        <v>60</v>
      </c>
      <c r="AG64" s="8" t="s">
        <v>22</v>
      </c>
      <c r="AH64" s="8" t="s">
        <v>22</v>
      </c>
      <c r="AI64" s="8" t="s">
        <v>60</v>
      </c>
      <c r="AJ64" s="8" t="s">
        <v>60</v>
      </c>
      <c r="AK64" s="8" t="s">
        <v>60</v>
      </c>
      <c r="AL64" s="8" t="s">
        <v>60</v>
      </c>
      <c r="AM64" s="8" t="s">
        <v>60</v>
      </c>
      <c r="AN64" s="8" t="s">
        <v>60</v>
      </c>
      <c r="AO64" s="8" t="s">
        <v>60</v>
      </c>
      <c r="AP64" s="8" t="s">
        <v>60</v>
      </c>
      <c r="AQ64" s="8" t="s">
        <v>60</v>
      </c>
      <c r="AR64" s="8" t="s">
        <v>60</v>
      </c>
      <c r="AS64" s="8" t="s">
        <v>22</v>
      </c>
      <c r="AT64" s="8" t="s">
        <v>22</v>
      </c>
      <c r="AU64" s="8" t="s">
        <v>60</v>
      </c>
      <c r="AV64" s="8" t="s">
        <v>60</v>
      </c>
      <c r="AW64" s="8" t="s">
        <v>60</v>
      </c>
      <c r="AX64" s="8" t="s">
        <v>60</v>
      </c>
      <c r="AY64" s="8" t="s">
        <v>60</v>
      </c>
      <c r="AZ64" s="8" t="s">
        <v>60</v>
      </c>
      <c r="BA64" s="8" t="s">
        <v>60</v>
      </c>
      <c r="BB64" s="8" t="s">
        <v>60</v>
      </c>
    </row>
    <row r="65" spans="1:54" ht="11.25">
      <c r="A65" s="10"/>
      <c r="B65" s="9" t="s">
        <v>55</v>
      </c>
      <c r="C65" s="6"/>
      <c r="D65" s="3" t="s">
        <v>22</v>
      </c>
      <c r="E65" s="3" t="s">
        <v>60</v>
      </c>
      <c r="F65" s="3" t="s">
        <v>60</v>
      </c>
      <c r="G65" s="3" t="s">
        <v>22</v>
      </c>
      <c r="H65" s="8" t="s">
        <v>22</v>
      </c>
      <c r="I65" s="8" t="s">
        <v>22</v>
      </c>
      <c r="J65" s="8" t="s">
        <v>22</v>
      </c>
      <c r="K65" s="8" t="s">
        <v>22</v>
      </c>
      <c r="L65" s="8" t="s">
        <v>22</v>
      </c>
      <c r="M65" s="8" t="s">
        <v>22</v>
      </c>
      <c r="N65" s="8" t="s">
        <v>60</v>
      </c>
      <c r="O65" s="8" t="s">
        <v>22</v>
      </c>
      <c r="P65" s="8" t="s">
        <v>22</v>
      </c>
      <c r="Q65" s="8" t="s">
        <v>22</v>
      </c>
      <c r="R65" s="8" t="s">
        <v>22</v>
      </c>
      <c r="S65" s="8" t="s">
        <v>22</v>
      </c>
      <c r="T65" s="8" t="s">
        <v>22</v>
      </c>
      <c r="U65" s="8" t="s">
        <v>22</v>
      </c>
      <c r="V65" s="8" t="s">
        <v>22</v>
      </c>
      <c r="W65" s="8" t="s">
        <v>22</v>
      </c>
      <c r="X65" s="8" t="s">
        <v>22</v>
      </c>
      <c r="Y65" s="8" t="s">
        <v>22</v>
      </c>
      <c r="Z65" s="8" t="s">
        <v>22</v>
      </c>
      <c r="AA65" s="8" t="s">
        <v>22</v>
      </c>
      <c r="AB65" s="8" t="s">
        <v>22</v>
      </c>
      <c r="AC65" s="8" t="s">
        <v>22</v>
      </c>
      <c r="AD65" s="8" t="s">
        <v>22</v>
      </c>
      <c r="AE65" s="8" t="s">
        <v>22</v>
      </c>
      <c r="AF65" s="8" t="s">
        <v>22</v>
      </c>
      <c r="AG65" s="8" t="s">
        <v>22</v>
      </c>
      <c r="AH65" s="8" t="s">
        <v>22</v>
      </c>
      <c r="AI65" s="8" t="s">
        <v>60</v>
      </c>
      <c r="AJ65" s="8" t="s">
        <v>60</v>
      </c>
      <c r="AK65" s="8" t="s">
        <v>60</v>
      </c>
      <c r="AL65" s="8" t="s">
        <v>22</v>
      </c>
      <c r="AM65" s="8" t="s">
        <v>22</v>
      </c>
      <c r="AN65" s="8" t="s">
        <v>22</v>
      </c>
      <c r="AO65" s="8" t="s">
        <v>22</v>
      </c>
      <c r="AP65" s="8" t="s">
        <v>60</v>
      </c>
      <c r="AQ65" s="8" t="s">
        <v>22</v>
      </c>
      <c r="AR65" s="8" t="s">
        <v>22</v>
      </c>
      <c r="AS65" s="8" t="s">
        <v>22</v>
      </c>
      <c r="AT65" s="8" t="s">
        <v>22</v>
      </c>
      <c r="AU65" s="8" t="s">
        <v>22</v>
      </c>
      <c r="AV65" s="8" t="s">
        <v>22</v>
      </c>
      <c r="AW65" s="8" t="s">
        <v>22</v>
      </c>
      <c r="AX65" s="8" t="s">
        <v>22</v>
      </c>
      <c r="AY65" s="8" t="s">
        <v>60</v>
      </c>
      <c r="AZ65" s="8" t="s">
        <v>60</v>
      </c>
      <c r="BA65" s="8" t="s">
        <v>60</v>
      </c>
      <c r="BB65" s="32" t="s">
        <v>22</v>
      </c>
    </row>
    <row r="66" spans="1:54" ht="11.25">
      <c r="A66" s="10"/>
      <c r="B66" s="9" t="s">
        <v>56</v>
      </c>
      <c r="C66" s="6"/>
      <c r="D66" s="3" t="s">
        <v>60</v>
      </c>
      <c r="E66" s="3" t="s">
        <v>22</v>
      </c>
      <c r="F66" s="3" t="s">
        <v>22</v>
      </c>
      <c r="G66" s="3" t="s">
        <v>22</v>
      </c>
      <c r="H66" s="8" t="s">
        <v>60</v>
      </c>
      <c r="I66" s="8" t="s">
        <v>60</v>
      </c>
      <c r="J66" s="8" t="s">
        <v>60</v>
      </c>
      <c r="K66" s="8" t="s">
        <v>60</v>
      </c>
      <c r="L66" s="8" t="s">
        <v>60</v>
      </c>
      <c r="M66" s="8" t="s">
        <v>60</v>
      </c>
      <c r="N66" s="8" t="s">
        <v>60</v>
      </c>
      <c r="O66" s="8" t="s">
        <v>60</v>
      </c>
      <c r="P66" s="8" t="s">
        <v>60</v>
      </c>
      <c r="Q66" s="8" t="s">
        <v>60</v>
      </c>
      <c r="R66" s="8" t="s">
        <v>60</v>
      </c>
      <c r="S66" s="8" t="s">
        <v>22</v>
      </c>
      <c r="T66" s="8" t="s">
        <v>22</v>
      </c>
      <c r="U66" s="8" t="s">
        <v>22</v>
      </c>
      <c r="V66" s="8" t="s">
        <v>22</v>
      </c>
      <c r="W66" s="8" t="s">
        <v>60</v>
      </c>
      <c r="X66" s="8" t="s">
        <v>22</v>
      </c>
      <c r="Y66" s="8" t="s">
        <v>22</v>
      </c>
      <c r="Z66" s="8" t="s">
        <v>22</v>
      </c>
      <c r="AA66" s="8" t="s">
        <v>60</v>
      </c>
      <c r="AB66" s="8" t="s">
        <v>60</v>
      </c>
      <c r="AC66" s="32" t="s">
        <v>22</v>
      </c>
      <c r="AD66" s="8" t="s">
        <v>60</v>
      </c>
      <c r="AE66" s="8" t="s">
        <v>60</v>
      </c>
      <c r="AF66" s="8" t="s">
        <v>60</v>
      </c>
      <c r="AG66" s="8" t="s">
        <v>22</v>
      </c>
      <c r="AH66" s="8" t="s">
        <v>60</v>
      </c>
      <c r="AI66" s="8" t="s">
        <v>60</v>
      </c>
      <c r="AJ66" s="8" t="s">
        <v>60</v>
      </c>
      <c r="AK66" s="8" t="s">
        <v>60</v>
      </c>
      <c r="AL66" s="8" t="s">
        <v>60</v>
      </c>
      <c r="AM66" s="8" t="s">
        <v>60</v>
      </c>
      <c r="AN66" s="8" t="s">
        <v>60</v>
      </c>
      <c r="AO66" s="8" t="s">
        <v>22</v>
      </c>
      <c r="AP66" s="8" t="s">
        <v>60</v>
      </c>
      <c r="AQ66" s="8" t="s">
        <v>60</v>
      </c>
      <c r="AR66" s="8" t="s">
        <v>22</v>
      </c>
      <c r="AS66" s="8" t="s">
        <v>22</v>
      </c>
      <c r="AT66" s="8" t="s">
        <v>60</v>
      </c>
      <c r="AU66" s="8" t="s">
        <v>60</v>
      </c>
      <c r="AV66" s="8" t="s">
        <v>60</v>
      </c>
      <c r="AW66" s="8" t="s">
        <v>60</v>
      </c>
      <c r="AX66" s="8" t="s">
        <v>60</v>
      </c>
      <c r="AY66" s="8" t="s">
        <v>60</v>
      </c>
      <c r="AZ66" s="8" t="s">
        <v>60</v>
      </c>
      <c r="BA66" s="8" t="s">
        <v>60</v>
      </c>
      <c r="BB66" s="8" t="s">
        <v>60</v>
      </c>
    </row>
    <row r="67" spans="1:54" ht="11.25">
      <c r="A67" s="10"/>
      <c r="B67" s="9" t="s">
        <v>57</v>
      </c>
      <c r="C67" s="6"/>
      <c r="D67" s="3" t="s">
        <v>60</v>
      </c>
      <c r="E67" s="3" t="s">
        <v>22</v>
      </c>
      <c r="F67" s="3" t="s">
        <v>22</v>
      </c>
      <c r="G67" s="3" t="s">
        <v>22</v>
      </c>
      <c r="H67" s="8" t="s">
        <v>22</v>
      </c>
      <c r="I67" s="8" t="s">
        <v>22</v>
      </c>
      <c r="J67" s="8" t="s">
        <v>60</v>
      </c>
      <c r="K67" s="8" t="s">
        <v>60</v>
      </c>
      <c r="L67" s="8" t="s">
        <v>22</v>
      </c>
      <c r="M67" s="8" t="s">
        <v>22</v>
      </c>
      <c r="N67" s="8" t="s">
        <v>22</v>
      </c>
      <c r="O67" s="8" t="s">
        <v>22</v>
      </c>
      <c r="P67" s="8" t="s">
        <v>22</v>
      </c>
      <c r="Q67" s="8" t="s">
        <v>22</v>
      </c>
      <c r="R67" s="8" t="s">
        <v>22</v>
      </c>
      <c r="S67" s="8" t="s">
        <v>22</v>
      </c>
      <c r="T67" s="8" t="s">
        <v>22</v>
      </c>
      <c r="U67" s="8" t="s">
        <v>22</v>
      </c>
      <c r="V67" s="8" t="s">
        <v>22</v>
      </c>
      <c r="W67" s="8" t="s">
        <v>22</v>
      </c>
      <c r="X67" s="8" t="s">
        <v>22</v>
      </c>
      <c r="Y67" s="8" t="s">
        <v>22</v>
      </c>
      <c r="Z67" s="8" t="s">
        <v>22</v>
      </c>
      <c r="AA67" s="8" t="s">
        <v>22</v>
      </c>
      <c r="AB67" s="8" t="s">
        <v>22</v>
      </c>
      <c r="AC67" s="8" t="s">
        <v>22</v>
      </c>
      <c r="AD67" s="8" t="s">
        <v>60</v>
      </c>
      <c r="AE67" s="8" t="s">
        <v>60</v>
      </c>
      <c r="AF67" s="8" t="s">
        <v>60</v>
      </c>
      <c r="AG67" s="8" t="s">
        <v>60</v>
      </c>
      <c r="AH67" s="8" t="s">
        <v>22</v>
      </c>
      <c r="AI67" s="8" t="s">
        <v>22</v>
      </c>
      <c r="AJ67" s="8" t="s">
        <v>22</v>
      </c>
      <c r="AK67" s="8" t="s">
        <v>22</v>
      </c>
      <c r="AL67" s="8" t="s">
        <v>60</v>
      </c>
      <c r="AM67" s="8" t="s">
        <v>60</v>
      </c>
      <c r="AN67" s="8" t="s">
        <v>60</v>
      </c>
      <c r="AO67" s="8" t="s">
        <v>22</v>
      </c>
      <c r="AP67" s="8" t="s">
        <v>22</v>
      </c>
      <c r="AQ67" s="8" t="s">
        <v>22</v>
      </c>
      <c r="AR67" s="8" t="s">
        <v>22</v>
      </c>
      <c r="AS67" s="8" t="s">
        <v>60</v>
      </c>
      <c r="AT67" s="8" t="s">
        <v>22</v>
      </c>
      <c r="AU67" s="8" t="s">
        <v>22</v>
      </c>
      <c r="AV67" s="8" t="s">
        <v>22</v>
      </c>
      <c r="AW67" s="8" t="s">
        <v>22</v>
      </c>
      <c r="AX67" s="8" t="s">
        <v>22</v>
      </c>
      <c r="AY67" s="8" t="s">
        <v>22</v>
      </c>
      <c r="AZ67" s="8" t="s">
        <v>22</v>
      </c>
      <c r="BA67" s="8" t="s">
        <v>22</v>
      </c>
      <c r="BB67" s="8" t="s">
        <v>22</v>
      </c>
    </row>
    <row r="68" spans="1:54" ht="11.25">
      <c r="A68" s="10"/>
      <c r="B68" s="9" t="s">
        <v>58</v>
      </c>
      <c r="C68" s="6"/>
      <c r="D68" s="3" t="s">
        <v>22</v>
      </c>
      <c r="E68" s="3" t="s">
        <v>22</v>
      </c>
      <c r="F68" s="3" t="s">
        <v>22</v>
      </c>
      <c r="G68" s="3" t="s">
        <v>22</v>
      </c>
      <c r="H68" s="8" t="s">
        <v>60</v>
      </c>
      <c r="I68" s="8" t="s">
        <v>60</v>
      </c>
      <c r="J68" s="8" t="s">
        <v>60</v>
      </c>
      <c r="K68" s="8" t="s">
        <v>60</v>
      </c>
      <c r="L68" s="8" t="s">
        <v>60</v>
      </c>
      <c r="M68" s="8" t="s">
        <v>60</v>
      </c>
      <c r="N68" s="8" t="s">
        <v>60</v>
      </c>
      <c r="O68" s="8" t="s">
        <v>22</v>
      </c>
      <c r="P68" s="8" t="s">
        <v>60</v>
      </c>
      <c r="Q68" s="8" t="s">
        <v>60</v>
      </c>
      <c r="R68" s="8" t="s">
        <v>60</v>
      </c>
      <c r="S68" s="8" t="s">
        <v>22</v>
      </c>
      <c r="T68" s="8" t="s">
        <v>22</v>
      </c>
      <c r="U68" s="8" t="s">
        <v>22</v>
      </c>
      <c r="V68" s="8" t="s">
        <v>22</v>
      </c>
      <c r="W68" s="8" t="s">
        <v>22</v>
      </c>
      <c r="X68" s="8" t="s">
        <v>22</v>
      </c>
      <c r="Y68" s="8" t="s">
        <v>22</v>
      </c>
      <c r="Z68" s="8" t="s">
        <v>22</v>
      </c>
      <c r="AA68" s="8" t="s">
        <v>22</v>
      </c>
      <c r="AB68" s="8" t="s">
        <v>22</v>
      </c>
      <c r="AC68" s="8" t="s">
        <v>22</v>
      </c>
      <c r="AD68" s="8" t="s">
        <v>60</v>
      </c>
      <c r="AE68" s="8" t="s">
        <v>60</v>
      </c>
      <c r="AF68" s="8" t="s">
        <v>60</v>
      </c>
      <c r="AG68" s="8" t="s">
        <v>60</v>
      </c>
      <c r="AH68" s="8" t="s">
        <v>60</v>
      </c>
      <c r="AI68" s="8" t="s">
        <v>60</v>
      </c>
      <c r="AJ68" s="8" t="s">
        <v>60</v>
      </c>
      <c r="AK68" s="8" t="s">
        <v>60</v>
      </c>
      <c r="AL68" s="8" t="s">
        <v>60</v>
      </c>
      <c r="AM68" s="8" t="s">
        <v>60</v>
      </c>
      <c r="AN68" s="8" t="s">
        <v>60</v>
      </c>
      <c r="AO68" s="8" t="s">
        <v>60</v>
      </c>
      <c r="AP68" s="8" t="s">
        <v>22</v>
      </c>
      <c r="AQ68" s="8" t="s">
        <v>22</v>
      </c>
      <c r="AR68" s="8" t="s">
        <v>22</v>
      </c>
      <c r="AS68" s="8" t="s">
        <v>22</v>
      </c>
      <c r="AT68" s="8" t="s">
        <v>22</v>
      </c>
      <c r="AU68" s="8" t="s">
        <v>60</v>
      </c>
      <c r="AV68" s="8" t="s">
        <v>60</v>
      </c>
      <c r="AW68" s="8" t="s">
        <v>60</v>
      </c>
      <c r="AX68" s="8" t="s">
        <v>60</v>
      </c>
      <c r="AY68" s="8" t="s">
        <v>22</v>
      </c>
      <c r="AZ68" s="8" t="s">
        <v>60</v>
      </c>
      <c r="BA68" s="8" t="s">
        <v>22</v>
      </c>
      <c r="BB68" s="8" t="s">
        <v>22</v>
      </c>
    </row>
    <row r="69" spans="1:54" ht="11.25">
      <c r="A69" s="10"/>
      <c r="B69" s="9" t="s">
        <v>59</v>
      </c>
      <c r="C69" s="6"/>
      <c r="D69" s="3" t="s">
        <v>60</v>
      </c>
      <c r="E69" s="3" t="s">
        <v>60</v>
      </c>
      <c r="F69" s="3" t="s">
        <v>60</v>
      </c>
      <c r="G69" s="3" t="s">
        <v>22</v>
      </c>
      <c r="H69" s="8" t="s">
        <v>60</v>
      </c>
      <c r="I69" s="8" t="s">
        <v>22</v>
      </c>
      <c r="J69" s="8" t="s">
        <v>22</v>
      </c>
      <c r="K69" s="8" t="s">
        <v>60</v>
      </c>
      <c r="L69" s="8" t="s">
        <v>22</v>
      </c>
      <c r="M69" s="8" t="s">
        <v>60</v>
      </c>
      <c r="N69" s="8" t="s">
        <v>60</v>
      </c>
      <c r="O69" s="8" t="s">
        <v>22</v>
      </c>
      <c r="P69" s="8" t="s">
        <v>60</v>
      </c>
      <c r="Q69" s="8" t="s">
        <v>22</v>
      </c>
      <c r="R69" s="8" t="s">
        <v>60</v>
      </c>
      <c r="S69" s="8" t="s">
        <v>22</v>
      </c>
      <c r="T69" s="8" t="s">
        <v>60</v>
      </c>
      <c r="U69" s="8" t="s">
        <v>60</v>
      </c>
      <c r="V69" s="8" t="s">
        <v>60</v>
      </c>
      <c r="W69" s="8" t="s">
        <v>60</v>
      </c>
      <c r="X69" s="8" t="s">
        <v>60</v>
      </c>
      <c r="Y69" s="8" t="s">
        <v>22</v>
      </c>
      <c r="Z69" s="8" t="s">
        <v>60</v>
      </c>
      <c r="AA69" s="8" t="s">
        <v>60</v>
      </c>
      <c r="AB69" s="8" t="s">
        <v>60</v>
      </c>
      <c r="AC69" s="8" t="s">
        <v>22</v>
      </c>
      <c r="AD69" s="8" t="s">
        <v>22</v>
      </c>
      <c r="AE69" s="8" t="s">
        <v>22</v>
      </c>
      <c r="AF69" s="8" t="s">
        <v>60</v>
      </c>
      <c r="AG69" s="8" t="s">
        <v>22</v>
      </c>
      <c r="AH69" s="8" t="s">
        <v>22</v>
      </c>
      <c r="AI69" s="8" t="s">
        <v>60</v>
      </c>
      <c r="AJ69" s="8" t="s">
        <v>60</v>
      </c>
      <c r="AK69" s="8" t="s">
        <v>60</v>
      </c>
      <c r="AL69" s="8" t="s">
        <v>22</v>
      </c>
      <c r="AM69" s="8" t="s">
        <v>22</v>
      </c>
      <c r="AN69" s="8" t="s">
        <v>22</v>
      </c>
      <c r="AO69" s="8" t="s">
        <v>22</v>
      </c>
      <c r="AP69" s="8" t="s">
        <v>60</v>
      </c>
      <c r="AQ69" s="8" t="s">
        <v>60</v>
      </c>
      <c r="AR69" s="8" t="s">
        <v>22</v>
      </c>
      <c r="AS69" s="8" t="s">
        <v>22</v>
      </c>
      <c r="AT69" s="8" t="s">
        <v>22</v>
      </c>
      <c r="AU69" s="8" t="s">
        <v>60</v>
      </c>
      <c r="AV69" s="8" t="s">
        <v>60</v>
      </c>
      <c r="AW69" s="8" t="s">
        <v>22</v>
      </c>
      <c r="AX69" s="8" t="s">
        <v>60</v>
      </c>
      <c r="AY69" s="8" t="s">
        <v>60</v>
      </c>
      <c r="AZ69" s="8" t="s">
        <v>60</v>
      </c>
      <c r="BA69" s="8" t="s">
        <v>60</v>
      </c>
      <c r="BB69" s="8" t="s">
        <v>60</v>
      </c>
    </row>
    <row r="70" spans="1:54" ht="11.25">
      <c r="A70" s="10"/>
      <c r="B70" s="9" t="s">
        <v>130</v>
      </c>
      <c r="C70" s="6"/>
      <c r="D70" s="3" t="s">
        <v>22</v>
      </c>
      <c r="E70" s="3" t="s">
        <v>60</v>
      </c>
      <c r="F70" s="3" t="s">
        <v>60</v>
      </c>
      <c r="G70" s="3" t="s">
        <v>22</v>
      </c>
      <c r="H70" s="8" t="s">
        <v>22</v>
      </c>
      <c r="I70" s="8" t="s">
        <v>22</v>
      </c>
      <c r="J70" s="8" t="s">
        <v>22</v>
      </c>
      <c r="K70" s="8" t="s">
        <v>22</v>
      </c>
      <c r="L70" s="8" t="s">
        <v>22</v>
      </c>
      <c r="M70" s="8" t="s">
        <v>60</v>
      </c>
      <c r="N70" s="8" t="s">
        <v>60</v>
      </c>
      <c r="O70" s="8" t="s">
        <v>22</v>
      </c>
      <c r="P70" s="8" t="s">
        <v>22</v>
      </c>
      <c r="Q70" s="8" t="s">
        <v>22</v>
      </c>
      <c r="R70" s="8" t="s">
        <v>22</v>
      </c>
      <c r="S70" s="8" t="s">
        <v>22</v>
      </c>
      <c r="T70" s="8" t="s">
        <v>22</v>
      </c>
      <c r="U70" s="8" t="s">
        <v>22</v>
      </c>
      <c r="V70" s="8" t="s">
        <v>22</v>
      </c>
      <c r="W70" s="8" t="s">
        <v>60</v>
      </c>
      <c r="X70" s="8" t="s">
        <v>60</v>
      </c>
      <c r="Y70" s="8" t="s">
        <v>60</v>
      </c>
      <c r="Z70" s="8" t="s">
        <v>60</v>
      </c>
      <c r="AA70" s="8" t="s">
        <v>60</v>
      </c>
      <c r="AB70" s="8" t="s">
        <v>60</v>
      </c>
      <c r="AC70" s="8" t="s">
        <v>60</v>
      </c>
      <c r="AD70" s="8" t="s">
        <v>22</v>
      </c>
      <c r="AE70" s="8" t="s">
        <v>22</v>
      </c>
      <c r="AF70" s="8" t="s">
        <v>22</v>
      </c>
      <c r="AG70" s="8" t="s">
        <v>22</v>
      </c>
      <c r="AH70" s="8" t="s">
        <v>22</v>
      </c>
      <c r="AI70" s="8" t="s">
        <v>22</v>
      </c>
      <c r="AJ70" s="8" t="s">
        <v>22</v>
      </c>
      <c r="AK70" s="8" t="s">
        <v>22</v>
      </c>
      <c r="AL70" s="8" t="s">
        <v>22</v>
      </c>
      <c r="AM70" s="8" t="s">
        <v>22</v>
      </c>
      <c r="AN70" s="8" t="s">
        <v>22</v>
      </c>
      <c r="AO70" s="32"/>
      <c r="AP70" s="8" t="s">
        <v>60</v>
      </c>
      <c r="AQ70" s="8" t="s">
        <v>22</v>
      </c>
      <c r="AR70" s="8" t="s">
        <v>22</v>
      </c>
      <c r="AS70" s="8" t="s">
        <v>22</v>
      </c>
      <c r="AT70" s="8" t="s">
        <v>22</v>
      </c>
      <c r="AU70" s="8" t="s">
        <v>22</v>
      </c>
      <c r="AV70" s="8" t="s">
        <v>22</v>
      </c>
      <c r="AW70" s="8" t="s">
        <v>60</v>
      </c>
      <c r="AX70" s="8" t="s">
        <v>60</v>
      </c>
      <c r="AY70" s="8" t="s">
        <v>22</v>
      </c>
      <c r="AZ70" s="8" t="s">
        <v>60</v>
      </c>
      <c r="BA70" s="8" t="s">
        <v>22</v>
      </c>
      <c r="BB70" s="8" t="s">
        <v>60</v>
      </c>
    </row>
    <row r="71" spans="1:3" ht="11.25">
      <c r="A71" s="6"/>
      <c r="B71" s="9"/>
      <c r="C71" s="6"/>
    </row>
    <row r="72" spans="1:3" ht="11.25">
      <c r="A72" s="4" t="s">
        <v>63</v>
      </c>
      <c r="C72" s="6"/>
    </row>
    <row r="73" spans="1:3" ht="11.25">
      <c r="A73" s="6"/>
      <c r="C73" s="6"/>
    </row>
    <row r="74" spans="1:54" ht="11.25">
      <c r="A74" s="6" t="s">
        <v>64</v>
      </c>
      <c r="B74" s="9" t="s">
        <v>66</v>
      </c>
      <c r="C74" s="6"/>
      <c r="D74" s="3">
        <v>6</v>
      </c>
      <c r="E74" s="3">
        <v>7</v>
      </c>
      <c r="F74" s="8">
        <v>7</v>
      </c>
      <c r="G74" s="8">
        <v>4</v>
      </c>
      <c r="H74" s="8">
        <v>5</v>
      </c>
      <c r="I74" s="8">
        <v>5</v>
      </c>
      <c r="J74" s="8">
        <v>6</v>
      </c>
      <c r="K74" s="8">
        <v>6</v>
      </c>
      <c r="L74" s="8">
        <v>7</v>
      </c>
      <c r="M74" s="8">
        <v>7</v>
      </c>
      <c r="N74" s="8">
        <v>8</v>
      </c>
      <c r="O74" s="8">
        <v>7</v>
      </c>
      <c r="P74" s="8">
        <v>8</v>
      </c>
      <c r="Q74" s="8">
        <v>6</v>
      </c>
      <c r="R74" s="8">
        <v>8</v>
      </c>
      <c r="S74" s="8">
        <v>4</v>
      </c>
      <c r="T74" s="8">
        <v>4</v>
      </c>
      <c r="U74" s="8">
        <v>4</v>
      </c>
      <c r="V74" s="8">
        <v>5</v>
      </c>
      <c r="W74" s="8">
        <v>8</v>
      </c>
      <c r="X74" s="8">
        <v>6</v>
      </c>
      <c r="Y74" s="8">
        <v>6</v>
      </c>
      <c r="Z74" s="8">
        <v>6</v>
      </c>
      <c r="AA74" s="8">
        <v>6</v>
      </c>
      <c r="AB74" s="8">
        <v>5</v>
      </c>
      <c r="AC74" s="8">
        <v>6</v>
      </c>
      <c r="AD74" s="8">
        <v>8</v>
      </c>
      <c r="AE74" s="8">
        <v>8</v>
      </c>
      <c r="AF74" s="8">
        <v>8</v>
      </c>
      <c r="AG74" s="8">
        <v>8</v>
      </c>
      <c r="AH74" s="8">
        <v>8</v>
      </c>
      <c r="AI74" s="8">
        <v>8</v>
      </c>
      <c r="AJ74" s="8">
        <v>8</v>
      </c>
      <c r="AK74" s="8">
        <v>9</v>
      </c>
      <c r="AL74" s="8">
        <v>6</v>
      </c>
      <c r="AM74" s="8">
        <v>6</v>
      </c>
      <c r="AN74" s="8">
        <v>6</v>
      </c>
      <c r="AO74" s="8">
        <v>5</v>
      </c>
      <c r="AP74" s="8">
        <v>7</v>
      </c>
      <c r="AQ74" s="8">
        <v>5</v>
      </c>
      <c r="AR74" s="8">
        <v>5</v>
      </c>
      <c r="AS74" s="8">
        <v>5</v>
      </c>
      <c r="AT74" s="8">
        <v>5</v>
      </c>
      <c r="AU74" s="8">
        <v>7</v>
      </c>
      <c r="AV74" s="8">
        <v>7</v>
      </c>
      <c r="AW74" s="8">
        <v>7</v>
      </c>
      <c r="AX74" s="8">
        <v>8</v>
      </c>
      <c r="AY74" s="8">
        <v>7</v>
      </c>
      <c r="AZ74" s="8">
        <v>8</v>
      </c>
      <c r="BA74" s="8">
        <v>6</v>
      </c>
      <c r="BB74" s="8">
        <v>6</v>
      </c>
    </row>
    <row r="75" spans="1:54" ht="11.25">
      <c r="A75" s="6"/>
      <c r="B75" s="9" t="s">
        <v>67</v>
      </c>
      <c r="C75" s="6"/>
      <c r="D75" s="3">
        <v>6</v>
      </c>
      <c r="E75" s="3">
        <v>7</v>
      </c>
      <c r="F75" s="8">
        <v>7</v>
      </c>
      <c r="G75" s="8">
        <v>4</v>
      </c>
      <c r="H75" s="8">
        <v>6</v>
      </c>
      <c r="I75" s="8">
        <v>5</v>
      </c>
      <c r="J75" s="8">
        <v>6</v>
      </c>
      <c r="K75" s="8">
        <v>6</v>
      </c>
      <c r="L75" s="8">
        <v>7</v>
      </c>
      <c r="M75" s="8">
        <v>7</v>
      </c>
      <c r="N75" s="8">
        <v>8</v>
      </c>
      <c r="O75" s="8">
        <v>5</v>
      </c>
      <c r="P75" s="8">
        <v>6</v>
      </c>
      <c r="Q75" s="8">
        <v>6</v>
      </c>
      <c r="R75" s="8">
        <v>6</v>
      </c>
      <c r="S75" s="8">
        <v>5</v>
      </c>
      <c r="T75" s="8">
        <v>5</v>
      </c>
      <c r="U75" s="8">
        <v>5</v>
      </c>
      <c r="V75" s="8">
        <v>6</v>
      </c>
      <c r="W75" s="8">
        <v>7</v>
      </c>
      <c r="X75" s="8">
        <v>6</v>
      </c>
      <c r="Y75" s="8">
        <v>6</v>
      </c>
      <c r="Z75" s="8">
        <v>6</v>
      </c>
      <c r="AA75" s="8">
        <v>5</v>
      </c>
      <c r="AB75" s="8">
        <v>5</v>
      </c>
      <c r="AC75" s="8">
        <v>5</v>
      </c>
      <c r="AD75" s="8">
        <v>7</v>
      </c>
      <c r="AE75" s="8">
        <v>7</v>
      </c>
      <c r="AF75" s="8">
        <v>7</v>
      </c>
      <c r="AG75" s="8">
        <v>6</v>
      </c>
      <c r="AH75" s="8">
        <v>7</v>
      </c>
      <c r="AI75" s="8">
        <v>7</v>
      </c>
      <c r="AJ75" s="8">
        <v>7</v>
      </c>
      <c r="AK75" s="8">
        <v>9</v>
      </c>
      <c r="AL75" s="8">
        <v>7</v>
      </c>
      <c r="AM75" s="8">
        <v>6</v>
      </c>
      <c r="AN75" s="8">
        <v>6</v>
      </c>
      <c r="AO75" s="8">
        <v>5</v>
      </c>
      <c r="AP75" s="8">
        <v>7</v>
      </c>
      <c r="AQ75" s="8">
        <v>6</v>
      </c>
      <c r="AR75" s="8">
        <v>4</v>
      </c>
      <c r="AS75" s="8">
        <v>4</v>
      </c>
      <c r="AT75" s="8">
        <v>6</v>
      </c>
      <c r="AU75" s="8">
        <v>7</v>
      </c>
      <c r="AV75" s="8">
        <v>7</v>
      </c>
      <c r="AW75" s="8">
        <v>7</v>
      </c>
      <c r="AX75" s="8">
        <v>7</v>
      </c>
      <c r="AY75" s="8">
        <v>7</v>
      </c>
      <c r="AZ75" s="8">
        <v>8</v>
      </c>
      <c r="BA75" s="8">
        <v>7</v>
      </c>
      <c r="BB75" s="8">
        <v>7</v>
      </c>
    </row>
    <row r="76" spans="1:54" ht="11.25">
      <c r="A76" s="6"/>
      <c r="B76" s="9" t="s">
        <v>68</v>
      </c>
      <c r="C76" s="6"/>
      <c r="D76" s="3">
        <v>4</v>
      </c>
      <c r="E76" s="3">
        <v>6</v>
      </c>
      <c r="F76" s="8">
        <v>6</v>
      </c>
      <c r="G76" s="8">
        <v>3</v>
      </c>
      <c r="H76" s="8">
        <v>5</v>
      </c>
      <c r="I76" s="8">
        <v>5</v>
      </c>
      <c r="J76" s="8">
        <v>7</v>
      </c>
      <c r="K76" s="8">
        <v>7</v>
      </c>
      <c r="L76" s="8">
        <v>7</v>
      </c>
      <c r="M76" s="8">
        <v>7</v>
      </c>
      <c r="N76" s="8">
        <v>9</v>
      </c>
      <c r="O76" s="8">
        <v>5</v>
      </c>
      <c r="P76" s="8">
        <v>6</v>
      </c>
      <c r="Q76" s="8">
        <v>7</v>
      </c>
      <c r="R76" s="8">
        <v>7</v>
      </c>
      <c r="S76" s="8">
        <v>4</v>
      </c>
      <c r="T76" s="8">
        <v>5</v>
      </c>
      <c r="U76" s="8">
        <v>5</v>
      </c>
      <c r="V76" s="8">
        <v>5</v>
      </c>
      <c r="W76" s="8">
        <v>8</v>
      </c>
      <c r="X76" s="8">
        <v>6</v>
      </c>
      <c r="Y76" s="8">
        <v>6</v>
      </c>
      <c r="Z76" s="8">
        <v>6</v>
      </c>
      <c r="AA76" s="8">
        <v>5</v>
      </c>
      <c r="AB76" s="8">
        <v>4</v>
      </c>
      <c r="AC76" s="8">
        <v>5</v>
      </c>
      <c r="AD76" s="8">
        <v>5</v>
      </c>
      <c r="AE76" s="8">
        <v>5</v>
      </c>
      <c r="AF76" s="8">
        <v>5</v>
      </c>
      <c r="AG76" s="8">
        <v>4</v>
      </c>
      <c r="AH76" s="8">
        <v>5</v>
      </c>
      <c r="AI76" s="8">
        <v>7</v>
      </c>
      <c r="AJ76" s="8">
        <v>7</v>
      </c>
      <c r="AK76" s="8">
        <v>7</v>
      </c>
      <c r="AL76" s="8">
        <v>6</v>
      </c>
      <c r="AM76" s="8">
        <v>6</v>
      </c>
      <c r="AN76" s="8">
        <v>6</v>
      </c>
      <c r="AO76" s="8">
        <v>6</v>
      </c>
      <c r="AP76" s="8">
        <v>6</v>
      </c>
      <c r="AQ76" s="8">
        <v>5</v>
      </c>
      <c r="AR76" s="8">
        <v>3</v>
      </c>
      <c r="AS76" s="8">
        <v>4</v>
      </c>
      <c r="AT76" s="8">
        <v>3</v>
      </c>
      <c r="AU76" s="8">
        <v>6</v>
      </c>
      <c r="AV76" s="8">
        <v>6</v>
      </c>
      <c r="AW76" s="8">
        <v>5</v>
      </c>
      <c r="AX76" s="8">
        <v>7</v>
      </c>
      <c r="AY76" s="8">
        <v>6</v>
      </c>
      <c r="AZ76" s="8">
        <v>8</v>
      </c>
      <c r="BA76" s="8">
        <v>7</v>
      </c>
      <c r="BB76" s="8">
        <v>7</v>
      </c>
    </row>
    <row r="77" spans="1:54" ht="11.25">
      <c r="A77" s="6"/>
      <c r="B77" s="9" t="s">
        <v>69</v>
      </c>
      <c r="C77" s="6"/>
      <c r="D77" s="3">
        <v>7</v>
      </c>
      <c r="E77" s="3">
        <v>7</v>
      </c>
      <c r="F77" s="8">
        <v>7</v>
      </c>
      <c r="G77" s="8">
        <v>5</v>
      </c>
      <c r="H77" s="8">
        <v>6</v>
      </c>
      <c r="I77" s="8">
        <v>6</v>
      </c>
      <c r="J77" s="8">
        <v>7</v>
      </c>
      <c r="K77" s="8">
        <v>7</v>
      </c>
      <c r="L77" s="8">
        <v>6</v>
      </c>
      <c r="M77" s="8">
        <v>7</v>
      </c>
      <c r="N77" s="8">
        <v>9</v>
      </c>
      <c r="O77" s="8">
        <v>6</v>
      </c>
      <c r="P77" s="8">
        <v>7</v>
      </c>
      <c r="Q77" s="8">
        <v>7</v>
      </c>
      <c r="R77" s="8">
        <v>7</v>
      </c>
      <c r="S77" s="8">
        <v>5</v>
      </c>
      <c r="T77" s="8">
        <v>5</v>
      </c>
      <c r="U77" s="8">
        <v>5</v>
      </c>
      <c r="V77" s="8">
        <v>6</v>
      </c>
      <c r="W77" s="8">
        <v>6</v>
      </c>
      <c r="X77" s="8">
        <v>5</v>
      </c>
      <c r="Y77" s="8">
        <v>5</v>
      </c>
      <c r="Z77" s="8">
        <v>5</v>
      </c>
      <c r="AA77" s="8">
        <v>6</v>
      </c>
      <c r="AB77" s="8">
        <v>6</v>
      </c>
      <c r="AC77" s="8">
        <v>6</v>
      </c>
      <c r="AD77" s="8">
        <v>9</v>
      </c>
      <c r="AE77" s="8">
        <v>9</v>
      </c>
      <c r="AF77" s="8">
        <v>9</v>
      </c>
      <c r="AG77" s="8">
        <v>8</v>
      </c>
      <c r="AH77" s="8">
        <v>9</v>
      </c>
      <c r="AI77" s="8">
        <v>9</v>
      </c>
      <c r="AJ77" s="8">
        <v>8</v>
      </c>
      <c r="AK77" s="8">
        <v>10</v>
      </c>
      <c r="AL77" s="8">
        <v>9</v>
      </c>
      <c r="AM77" s="8">
        <v>8</v>
      </c>
      <c r="AN77" s="8">
        <v>8</v>
      </c>
      <c r="AO77" s="8">
        <v>7</v>
      </c>
      <c r="AP77" s="8">
        <v>8</v>
      </c>
      <c r="AQ77" s="8">
        <v>6</v>
      </c>
      <c r="AR77" s="8">
        <v>5</v>
      </c>
      <c r="AS77" s="8">
        <v>7</v>
      </c>
      <c r="AT77" s="8">
        <v>6</v>
      </c>
      <c r="AU77" s="8">
        <v>7</v>
      </c>
      <c r="AV77" s="8">
        <v>7</v>
      </c>
      <c r="AW77" s="8">
        <v>7</v>
      </c>
      <c r="AX77" s="8">
        <v>7</v>
      </c>
      <c r="AY77" s="8">
        <v>8</v>
      </c>
      <c r="AZ77" s="8">
        <v>7</v>
      </c>
      <c r="BA77" s="8">
        <v>6</v>
      </c>
      <c r="BB77" s="8">
        <v>6</v>
      </c>
    </row>
    <row r="78" spans="1:3" ht="11.25">
      <c r="A78" s="6"/>
      <c r="B78" s="9"/>
      <c r="C78" s="6"/>
    </row>
    <row r="79" spans="1:54" ht="11.25">
      <c r="A79" s="6" t="s">
        <v>65</v>
      </c>
      <c r="B79" s="9" t="s">
        <v>66</v>
      </c>
      <c r="C79" s="6"/>
      <c r="D79" s="3">
        <v>6</v>
      </c>
      <c r="E79" s="3">
        <v>8</v>
      </c>
      <c r="F79" s="8">
        <v>8</v>
      </c>
      <c r="G79" s="8">
        <v>3</v>
      </c>
      <c r="H79" s="8">
        <v>9</v>
      </c>
      <c r="I79" s="8">
        <v>6</v>
      </c>
      <c r="J79" s="8">
        <v>5</v>
      </c>
      <c r="K79" s="8">
        <v>5</v>
      </c>
      <c r="L79" s="8">
        <v>7</v>
      </c>
      <c r="M79" s="8">
        <v>9</v>
      </c>
      <c r="N79" s="8">
        <v>7</v>
      </c>
      <c r="O79" s="8">
        <v>4</v>
      </c>
      <c r="P79" s="8">
        <v>8</v>
      </c>
      <c r="Q79" s="8">
        <v>8</v>
      </c>
      <c r="R79" s="8">
        <v>8</v>
      </c>
      <c r="S79" s="8">
        <v>5</v>
      </c>
      <c r="T79" s="8">
        <v>3</v>
      </c>
      <c r="U79" s="8">
        <v>3</v>
      </c>
      <c r="V79" s="8">
        <v>6</v>
      </c>
      <c r="W79" s="8">
        <v>8</v>
      </c>
      <c r="X79" s="8">
        <v>6</v>
      </c>
      <c r="Y79" s="8">
        <v>6</v>
      </c>
      <c r="Z79" s="8">
        <v>6</v>
      </c>
      <c r="AA79" s="8">
        <v>9</v>
      </c>
      <c r="AB79" s="8">
        <v>7</v>
      </c>
      <c r="AC79" s="8">
        <v>9</v>
      </c>
      <c r="AD79" s="8">
        <v>7</v>
      </c>
      <c r="AE79" s="8">
        <v>8</v>
      </c>
      <c r="AF79" s="8">
        <v>8</v>
      </c>
      <c r="AG79" s="8">
        <v>6</v>
      </c>
      <c r="AH79" s="8">
        <v>6</v>
      </c>
      <c r="AI79" s="8">
        <v>8</v>
      </c>
      <c r="AJ79" s="8">
        <v>5</v>
      </c>
      <c r="AK79" s="8">
        <v>8</v>
      </c>
      <c r="AL79" s="8">
        <v>9</v>
      </c>
      <c r="AM79" s="8">
        <v>10</v>
      </c>
      <c r="AN79" s="8">
        <v>10</v>
      </c>
      <c r="AO79" s="8">
        <v>7</v>
      </c>
      <c r="AP79" s="8">
        <v>8</v>
      </c>
      <c r="AQ79" s="8">
        <v>6</v>
      </c>
      <c r="AR79" s="8">
        <v>4</v>
      </c>
      <c r="AS79" s="8">
        <v>4</v>
      </c>
      <c r="AT79" s="8">
        <v>4</v>
      </c>
      <c r="AU79" s="8">
        <v>7</v>
      </c>
      <c r="AV79" s="8">
        <v>8</v>
      </c>
      <c r="AW79" s="8">
        <v>6</v>
      </c>
      <c r="AX79" s="8">
        <v>7</v>
      </c>
      <c r="AY79" s="8">
        <v>9</v>
      </c>
      <c r="AZ79" s="8">
        <v>10</v>
      </c>
      <c r="BA79" s="8">
        <v>8</v>
      </c>
      <c r="BB79" s="8">
        <v>9</v>
      </c>
    </row>
    <row r="80" spans="2:54" ht="11.25">
      <c r="B80" s="9" t="s">
        <v>67</v>
      </c>
      <c r="D80" s="3">
        <v>7</v>
      </c>
      <c r="E80" s="3">
        <v>8</v>
      </c>
      <c r="F80" s="8">
        <v>9</v>
      </c>
      <c r="G80" s="8">
        <v>4</v>
      </c>
      <c r="H80" s="8">
        <v>9</v>
      </c>
      <c r="I80" s="8">
        <v>6</v>
      </c>
      <c r="J80" s="8">
        <v>4</v>
      </c>
      <c r="K80" s="8">
        <v>4</v>
      </c>
      <c r="L80" s="8">
        <v>7</v>
      </c>
      <c r="M80" s="8">
        <v>8</v>
      </c>
      <c r="N80" s="8">
        <v>8</v>
      </c>
      <c r="O80" s="8">
        <v>6</v>
      </c>
      <c r="P80" s="8">
        <v>7</v>
      </c>
      <c r="Q80" s="8">
        <v>7</v>
      </c>
      <c r="R80" s="8">
        <v>7</v>
      </c>
      <c r="S80" s="8">
        <v>5</v>
      </c>
      <c r="T80" s="8">
        <v>6</v>
      </c>
      <c r="U80" s="8">
        <v>6</v>
      </c>
      <c r="V80" s="8">
        <v>6</v>
      </c>
      <c r="W80" s="8">
        <v>7</v>
      </c>
      <c r="X80" s="8">
        <v>6</v>
      </c>
      <c r="Y80" s="8">
        <v>6</v>
      </c>
      <c r="Z80" s="8">
        <v>6</v>
      </c>
      <c r="AA80" s="8">
        <v>8</v>
      </c>
      <c r="AB80" s="8">
        <v>6</v>
      </c>
      <c r="AC80" s="8">
        <v>8</v>
      </c>
      <c r="AD80" s="8">
        <v>7</v>
      </c>
      <c r="AE80" s="8">
        <v>7</v>
      </c>
      <c r="AF80" s="8">
        <v>7</v>
      </c>
      <c r="AG80" s="8">
        <v>5</v>
      </c>
      <c r="AH80" s="8">
        <v>6</v>
      </c>
      <c r="AI80" s="8">
        <v>6</v>
      </c>
      <c r="AJ80" s="8">
        <v>4</v>
      </c>
      <c r="AK80" s="8">
        <v>8</v>
      </c>
      <c r="AL80" s="8">
        <v>8</v>
      </c>
      <c r="AM80" s="8">
        <v>8</v>
      </c>
      <c r="AN80" s="8">
        <v>8</v>
      </c>
      <c r="AO80" s="8">
        <v>6</v>
      </c>
      <c r="AP80" s="8">
        <v>8</v>
      </c>
      <c r="AQ80" s="8">
        <v>6</v>
      </c>
      <c r="AR80" s="8">
        <v>4</v>
      </c>
      <c r="AS80" s="8">
        <v>4</v>
      </c>
      <c r="AT80" s="8">
        <v>5</v>
      </c>
      <c r="AU80" s="8">
        <v>7</v>
      </c>
      <c r="AV80" s="8">
        <v>9</v>
      </c>
      <c r="AW80" s="8">
        <v>9</v>
      </c>
      <c r="AX80" s="8">
        <v>9</v>
      </c>
      <c r="AY80" s="8">
        <v>8</v>
      </c>
      <c r="AZ80" s="8">
        <v>10</v>
      </c>
      <c r="BA80" s="8">
        <v>8</v>
      </c>
      <c r="BB80" s="8">
        <v>10</v>
      </c>
    </row>
    <row r="81" spans="2:54" ht="11.25">
      <c r="B81" s="9" t="s">
        <v>68</v>
      </c>
      <c r="D81" s="3">
        <v>5</v>
      </c>
      <c r="E81" s="3">
        <v>6</v>
      </c>
      <c r="F81" s="8">
        <v>6</v>
      </c>
      <c r="G81" s="8">
        <v>2</v>
      </c>
      <c r="H81" s="8">
        <v>6</v>
      </c>
      <c r="I81" s="8">
        <v>5</v>
      </c>
      <c r="J81" s="8">
        <v>5</v>
      </c>
      <c r="K81" s="8">
        <v>5</v>
      </c>
      <c r="L81" s="8">
        <v>5</v>
      </c>
      <c r="M81" s="8">
        <v>5</v>
      </c>
      <c r="N81" s="8">
        <v>4</v>
      </c>
      <c r="O81" s="8">
        <v>4</v>
      </c>
      <c r="P81" s="8">
        <v>7</v>
      </c>
      <c r="Q81" s="8">
        <v>5</v>
      </c>
      <c r="R81" s="8">
        <v>7</v>
      </c>
      <c r="S81" s="8">
        <v>4</v>
      </c>
      <c r="T81" s="8">
        <v>4</v>
      </c>
      <c r="U81" s="8">
        <v>4</v>
      </c>
      <c r="V81" s="8">
        <v>6</v>
      </c>
      <c r="W81" s="8">
        <v>6</v>
      </c>
      <c r="X81" s="8">
        <v>5</v>
      </c>
      <c r="Y81" s="8">
        <v>5</v>
      </c>
      <c r="Z81" s="8">
        <v>5</v>
      </c>
      <c r="AA81" s="8">
        <v>6</v>
      </c>
      <c r="AB81" s="8">
        <v>3</v>
      </c>
      <c r="AC81" s="8">
        <v>6</v>
      </c>
      <c r="AD81" s="8">
        <v>6</v>
      </c>
      <c r="AE81" s="8">
        <v>4</v>
      </c>
      <c r="AF81" s="8">
        <v>4</v>
      </c>
      <c r="AG81" s="8">
        <v>4</v>
      </c>
      <c r="AH81" s="8">
        <v>5</v>
      </c>
      <c r="AI81" s="8">
        <v>6</v>
      </c>
      <c r="AJ81" s="8">
        <v>5</v>
      </c>
      <c r="AK81" s="8">
        <v>6</v>
      </c>
      <c r="AL81" s="8">
        <v>6</v>
      </c>
      <c r="AM81" s="8">
        <v>8</v>
      </c>
      <c r="AN81" s="8">
        <v>8</v>
      </c>
      <c r="AO81" s="8">
        <v>5</v>
      </c>
      <c r="AP81" s="8">
        <v>6</v>
      </c>
      <c r="AQ81" s="8">
        <v>4</v>
      </c>
      <c r="AR81" s="8">
        <v>3</v>
      </c>
      <c r="AS81" s="8">
        <v>5</v>
      </c>
      <c r="AT81" s="8">
        <v>4</v>
      </c>
      <c r="AU81" s="8">
        <v>6</v>
      </c>
      <c r="AV81" s="8">
        <v>6</v>
      </c>
      <c r="AW81" s="8">
        <v>5</v>
      </c>
      <c r="AX81" s="8">
        <v>6</v>
      </c>
      <c r="AY81" s="8">
        <v>7</v>
      </c>
      <c r="AZ81" s="8">
        <v>8</v>
      </c>
      <c r="BA81" s="8">
        <v>7</v>
      </c>
      <c r="BB81" s="8">
        <v>6</v>
      </c>
    </row>
    <row r="82" spans="2:54" ht="11.25">
      <c r="B82" s="9" t="s">
        <v>69</v>
      </c>
      <c r="D82" s="3">
        <v>7</v>
      </c>
      <c r="E82" s="3">
        <v>8</v>
      </c>
      <c r="F82" s="8">
        <v>7</v>
      </c>
      <c r="G82" s="8">
        <v>3</v>
      </c>
      <c r="H82" s="8">
        <v>8</v>
      </c>
      <c r="I82" s="8">
        <v>6</v>
      </c>
      <c r="J82" s="8">
        <v>6</v>
      </c>
      <c r="K82" s="8">
        <v>6</v>
      </c>
      <c r="L82" s="8">
        <v>5</v>
      </c>
      <c r="M82" s="8">
        <v>7</v>
      </c>
      <c r="N82" s="8">
        <v>8</v>
      </c>
      <c r="O82" s="8">
        <v>7</v>
      </c>
      <c r="P82" s="8">
        <v>8</v>
      </c>
      <c r="Q82" s="8">
        <v>7</v>
      </c>
      <c r="R82" s="8">
        <v>8</v>
      </c>
      <c r="S82" s="8">
        <v>4</v>
      </c>
      <c r="T82" s="8">
        <v>5</v>
      </c>
      <c r="U82" s="8">
        <v>5</v>
      </c>
      <c r="V82" s="8">
        <v>6</v>
      </c>
      <c r="W82" s="8">
        <v>7</v>
      </c>
      <c r="X82" s="8">
        <v>5</v>
      </c>
      <c r="Y82" s="8">
        <v>5</v>
      </c>
      <c r="Z82" s="8">
        <v>5</v>
      </c>
      <c r="AA82" s="8">
        <v>8</v>
      </c>
      <c r="AB82" s="8">
        <v>4</v>
      </c>
      <c r="AC82" s="8">
        <v>8</v>
      </c>
      <c r="AD82" s="8">
        <v>8</v>
      </c>
      <c r="AE82" s="8">
        <v>9</v>
      </c>
      <c r="AF82" s="8">
        <v>9</v>
      </c>
      <c r="AG82" s="8">
        <v>7</v>
      </c>
      <c r="AH82" s="8">
        <v>8</v>
      </c>
      <c r="AI82" s="8">
        <v>8</v>
      </c>
      <c r="AJ82" s="8">
        <v>5</v>
      </c>
      <c r="AK82" s="8">
        <v>6</v>
      </c>
      <c r="AL82" s="8">
        <v>9</v>
      </c>
      <c r="AM82" s="8">
        <v>9</v>
      </c>
      <c r="AN82" s="8">
        <v>9</v>
      </c>
      <c r="AO82" s="8">
        <v>8</v>
      </c>
      <c r="AP82" s="8">
        <v>9</v>
      </c>
      <c r="AQ82" s="8">
        <v>6</v>
      </c>
      <c r="AR82" s="8">
        <v>6</v>
      </c>
      <c r="AS82" s="8">
        <v>5</v>
      </c>
      <c r="AT82" s="8">
        <v>4</v>
      </c>
      <c r="AU82" s="8">
        <v>7</v>
      </c>
      <c r="AV82" s="8">
        <v>8</v>
      </c>
      <c r="AW82" s="8">
        <v>7</v>
      </c>
      <c r="AX82" s="8">
        <v>8</v>
      </c>
      <c r="AY82" s="8">
        <v>7</v>
      </c>
      <c r="AZ82" s="8">
        <v>9</v>
      </c>
      <c r="BA82" s="8">
        <v>8</v>
      </c>
      <c r="BB82" s="8">
        <v>8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0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.75" outlineLevelRow="1" outlineLevelCol="1"/>
  <cols>
    <col min="1" max="1" width="26.00390625" style="21" customWidth="1"/>
    <col min="2" max="5" width="9.125" style="13" customWidth="1" outlineLevel="1"/>
    <col min="6" max="6" width="10.00390625" style="21" bestFit="1" customWidth="1" outlineLevel="1"/>
    <col min="7" max="7" width="3.875" style="21" customWidth="1"/>
    <col min="8" max="16384" width="9.125" style="8" customWidth="1"/>
  </cols>
  <sheetData>
    <row r="1" s="31" customFormat="1" ht="23.25">
      <c r="A1" s="31" t="s">
        <v>85</v>
      </c>
    </row>
    <row r="2" spans="1:7" ht="11.25">
      <c r="A2" s="20"/>
      <c r="F2" s="19"/>
      <c r="G2" s="19"/>
    </row>
    <row r="3" spans="1:58" s="12" customFormat="1" ht="11.25">
      <c r="A3" s="19" t="s">
        <v>76</v>
      </c>
      <c r="B3" s="14" t="s">
        <v>75</v>
      </c>
      <c r="C3" s="14" t="s">
        <v>80</v>
      </c>
      <c r="D3" s="14" t="s">
        <v>81</v>
      </c>
      <c r="E3" s="14" t="s">
        <v>82</v>
      </c>
      <c r="F3" s="7" t="s">
        <v>83</v>
      </c>
      <c r="G3" s="7"/>
      <c r="H3" s="12" t="str">
        <f>T!D3</f>
        <v>Alcatel</v>
      </c>
      <c r="I3" s="12" t="str">
        <f>T!E3</f>
        <v>Alcatel</v>
      </c>
      <c r="J3" s="12" t="str">
        <f>T!F3</f>
        <v>Alcatel</v>
      </c>
      <c r="K3" s="12" t="str">
        <f>T!G3</f>
        <v>Alcatel</v>
      </c>
      <c r="L3" s="12" t="str">
        <f>T!H3</f>
        <v>Benefon</v>
      </c>
      <c r="M3" s="12" t="str">
        <f>T!I3</f>
        <v>Benefon</v>
      </c>
      <c r="N3" s="12" t="str">
        <f>T!J3</f>
        <v>Ericsson</v>
      </c>
      <c r="O3" s="12" t="str">
        <f>T!K3</f>
        <v>Ericsson</v>
      </c>
      <c r="P3" s="12" t="str">
        <f>T!L3</f>
        <v>Ericsson</v>
      </c>
      <c r="Q3" s="12" t="str">
        <f>T!M3</f>
        <v>Ericsson</v>
      </c>
      <c r="R3" s="12" t="str">
        <f>T!N3</f>
        <v>Ericsson</v>
      </c>
      <c r="S3" s="12" t="str">
        <f>T!O3</f>
        <v>Ericsson</v>
      </c>
      <c r="T3" s="12" t="str">
        <f>T!P3</f>
        <v>Ericsson</v>
      </c>
      <c r="U3" s="12" t="str">
        <f>T!Q3</f>
        <v>Ericsson</v>
      </c>
      <c r="V3" s="12" t="str">
        <f>T!R3</f>
        <v>Ericsson</v>
      </c>
      <c r="W3" s="12" t="str">
        <f>T!S3</f>
        <v>Motorola</v>
      </c>
      <c r="X3" s="12" t="str">
        <f>T!T3</f>
        <v>Motorola</v>
      </c>
      <c r="Y3" s="12" t="str">
        <f>T!U3</f>
        <v>Motorola</v>
      </c>
      <c r="Z3" s="12" t="str">
        <f>T!V3</f>
        <v>Motorola</v>
      </c>
      <c r="AA3" s="12" t="str">
        <f>T!W3</f>
        <v>Motorola</v>
      </c>
      <c r="AB3" s="12" t="str">
        <f>T!X3</f>
        <v>Motorola</v>
      </c>
      <c r="AC3" s="12" t="str">
        <f>T!Y3</f>
        <v>Motorola</v>
      </c>
      <c r="AD3" s="12" t="str">
        <f>T!Z3</f>
        <v>Motorola</v>
      </c>
      <c r="AE3" s="12" t="str">
        <f>T!AA3</f>
        <v>Motorola</v>
      </c>
      <c r="AF3" s="12" t="str">
        <f>T!AB3</f>
        <v>Motorola</v>
      </c>
      <c r="AG3" s="12" t="str">
        <f>T!AC3</f>
        <v>Motorola</v>
      </c>
      <c r="AH3" s="12" t="str">
        <f>T!AD3</f>
        <v>Nokia</v>
      </c>
      <c r="AI3" s="12" t="str">
        <f>T!AE3</f>
        <v>Nokia</v>
      </c>
      <c r="AJ3" s="12" t="str">
        <f>T!AF3</f>
        <v>Nokia</v>
      </c>
      <c r="AK3" s="12" t="str">
        <f>T!AG3</f>
        <v>Nokia</v>
      </c>
      <c r="AL3" s="12" t="str">
        <f>T!AH3</f>
        <v>Nokia</v>
      </c>
      <c r="AM3" s="12" t="str">
        <f>T!AI3</f>
        <v>Nokia</v>
      </c>
      <c r="AN3" s="12" t="str">
        <f>T!AJ3</f>
        <v>Nokia</v>
      </c>
      <c r="AO3" s="12" t="str">
        <f>T!AK3</f>
        <v>Nokia</v>
      </c>
      <c r="AP3" s="12" t="str">
        <f>T!AL3</f>
        <v>Nokia</v>
      </c>
      <c r="AQ3" s="12" t="str">
        <f>T!AM3</f>
        <v>Nokia</v>
      </c>
      <c r="AR3" s="12" t="str">
        <f>T!AN3</f>
        <v>Nokia</v>
      </c>
      <c r="AS3" s="12" t="str">
        <f>T!AO3</f>
        <v>Panasonic</v>
      </c>
      <c r="AT3" s="12" t="str">
        <f>T!AP3</f>
        <v>Panasonic</v>
      </c>
      <c r="AU3" s="12" t="str">
        <f>T!AQ3</f>
        <v>Philips</v>
      </c>
      <c r="AV3" s="12" t="str">
        <f>T!AR3</f>
        <v>Philips</v>
      </c>
      <c r="AW3" s="12" t="str">
        <f>T!AS3</f>
        <v>Siemens</v>
      </c>
      <c r="AX3" s="12" t="str">
        <f>T!AT3</f>
        <v>Siemens</v>
      </c>
      <c r="AY3" s="12" t="str">
        <f>T!AU3</f>
        <v>Siemens</v>
      </c>
      <c r="AZ3" s="12" t="str">
        <f>T!AV3</f>
        <v>Siemens</v>
      </c>
      <c r="BA3" s="12" t="str">
        <f>T!AW3</f>
        <v>Siemens</v>
      </c>
      <c r="BB3" s="12" t="str">
        <f>T!AX3</f>
        <v>Siemens</v>
      </c>
      <c r="BC3" s="12" t="str">
        <f>T!AY3</f>
        <v>Siemens</v>
      </c>
      <c r="BD3" s="12" t="str">
        <f>T!AZ3</f>
        <v>Siemens</v>
      </c>
      <c r="BE3" s="12" t="str">
        <f>T!BA3</f>
        <v>Sony</v>
      </c>
      <c r="BF3" s="12" t="str">
        <f>T!BB3</f>
        <v>Sony</v>
      </c>
    </row>
    <row r="4" spans="1:58" s="12" customFormat="1" ht="11.25">
      <c r="A4" s="19"/>
      <c r="B4" s="14"/>
      <c r="C4" s="14"/>
      <c r="D4" s="14"/>
      <c r="E4" s="14"/>
      <c r="F4" s="19"/>
      <c r="G4" s="19"/>
      <c r="H4" s="12" t="str">
        <f>T!D4</f>
        <v>OT 30x</v>
      </c>
      <c r="I4" s="12" t="str">
        <f>T!E4</f>
        <v>OT 501</v>
      </c>
      <c r="J4" s="12" t="str">
        <f>T!F4</f>
        <v>OT 701</v>
      </c>
      <c r="K4" s="12" t="str">
        <f>T!G4</f>
        <v>OT Club db</v>
      </c>
      <c r="L4" s="12" t="str">
        <f>T!H4</f>
        <v>Q</v>
      </c>
      <c r="M4" s="12" t="str">
        <f>T!I4</f>
        <v>Twin Dual SIM</v>
      </c>
      <c r="N4" s="12" t="str">
        <f>T!J4</f>
        <v>A2618</v>
      </c>
      <c r="O4" s="12" t="str">
        <f>T!K4</f>
        <v>A2628</v>
      </c>
      <c r="P4" s="12" t="str">
        <f>T!L4</f>
        <v>R310</v>
      </c>
      <c r="Q4" s="12" t="str">
        <f>T!M4</f>
        <v>R320</v>
      </c>
      <c r="R4" s="12" t="str">
        <f>T!N4</f>
        <v>R520</v>
      </c>
      <c r="S4" s="12" t="str">
        <f>T!O4</f>
        <v>T10</v>
      </c>
      <c r="T4" s="12" t="str">
        <f>T!P4</f>
        <v>T20</v>
      </c>
      <c r="U4" s="12" t="str">
        <f>T!Q4</f>
        <v>T28</v>
      </c>
      <c r="V4" s="12" t="str">
        <f>T!R4</f>
        <v>T29</v>
      </c>
      <c r="W4" s="12" t="str">
        <f>T!S4</f>
        <v>T180</v>
      </c>
      <c r="X4" s="12" t="str">
        <f>T!T4</f>
        <v>T2288</v>
      </c>
      <c r="Y4" s="12" t="str">
        <f>T!U4</f>
        <v>T2288R</v>
      </c>
      <c r="Z4" s="12" t="str">
        <f>T!V4</f>
        <v>Talkabout 205</v>
      </c>
      <c r="AA4" s="12" t="str">
        <f>T!W4</f>
        <v>Timeport 250</v>
      </c>
      <c r="AB4" s="12" t="str">
        <f>T!X4</f>
        <v>Timeport 260</v>
      </c>
      <c r="AC4" s="12" t="str">
        <f>T!Y4</f>
        <v>L7089</v>
      </c>
      <c r="AD4" s="12" t="str">
        <f>T!Z4</f>
        <v>P7389</v>
      </c>
      <c r="AE4" s="12" t="str">
        <f>T!AA4</f>
        <v>V.50</v>
      </c>
      <c r="AF4" s="12" t="str">
        <f>T!AB4</f>
        <v>V.100</v>
      </c>
      <c r="AG4" s="12" t="str">
        <f>T!AC4</f>
        <v>V.3690</v>
      </c>
      <c r="AH4" s="12">
        <f>T!AD4</f>
        <v>3210</v>
      </c>
      <c r="AI4" s="12">
        <f>T!AE4</f>
        <v>3310</v>
      </c>
      <c r="AJ4" s="12">
        <f>T!AF4</f>
        <v>3330</v>
      </c>
      <c r="AK4" s="12">
        <f>T!AG4</f>
        <v>5110</v>
      </c>
      <c r="AL4" s="12">
        <f>T!AH4</f>
        <v>6150</v>
      </c>
      <c r="AM4" s="12">
        <f>T!AI4</f>
        <v>6210</v>
      </c>
      <c r="AN4" s="12">
        <f>T!AJ4</f>
        <v>6250</v>
      </c>
      <c r="AO4" s="12">
        <f>T!AK4</f>
        <v>7110</v>
      </c>
      <c r="AP4" s="12">
        <f>T!AL4</f>
        <v>8210</v>
      </c>
      <c r="AQ4" s="12">
        <f>T!AM4</f>
        <v>8850</v>
      </c>
      <c r="AR4" s="12">
        <f>T!AN4</f>
        <v>8890</v>
      </c>
      <c r="AS4" s="12" t="str">
        <f>T!AO4</f>
        <v>GD 90</v>
      </c>
      <c r="AT4" s="12" t="str">
        <f>T!AP4</f>
        <v>GD 93</v>
      </c>
      <c r="AU4" s="12" t="str">
        <f>T!AQ4</f>
        <v>Azalis 238</v>
      </c>
      <c r="AV4" s="12" t="str">
        <f>T!AR4</f>
        <v>Savvy Vogue</v>
      </c>
      <c r="AW4" s="12" t="str">
        <f>T!AS4</f>
        <v>A35/A36</v>
      </c>
      <c r="AX4" s="12" t="str">
        <f>T!AT4</f>
        <v>C25</v>
      </c>
      <c r="AY4" s="12" t="str">
        <f>T!AU4</f>
        <v>C35i</v>
      </c>
      <c r="AZ4" s="12" t="str">
        <f>T!AV4</f>
        <v>M35i</v>
      </c>
      <c r="BA4" s="12" t="str">
        <f>T!AW4</f>
        <v>S25</v>
      </c>
      <c r="BB4" s="12" t="str">
        <f>T!AX4</f>
        <v>S35i</v>
      </c>
      <c r="BC4" s="12" t="str">
        <f>T!AY4</f>
        <v>S40</v>
      </c>
      <c r="BD4" s="12" t="str">
        <f>T!AZ4</f>
        <v>SL 45</v>
      </c>
      <c r="BE4" s="12" t="str">
        <f>T!BA4</f>
        <v>CMD-J5</v>
      </c>
      <c r="BF4" s="12" t="str">
        <f>T!BB4</f>
        <v>CMD-Z5</v>
      </c>
    </row>
    <row r="5" spans="1:7" s="12" customFormat="1" ht="11.25">
      <c r="A5" s="19"/>
      <c r="B5" s="14"/>
      <c r="C5" s="14"/>
      <c r="D5" s="14"/>
      <c r="E5" s="14"/>
      <c r="F5" s="19"/>
      <c r="G5" s="19"/>
    </row>
    <row r="6" spans="1:58" ht="11.25">
      <c r="A6" s="20" t="s">
        <v>0</v>
      </c>
      <c r="B6" s="13">
        <v>15</v>
      </c>
      <c r="C6" s="22">
        <v>0</v>
      </c>
      <c r="D6" s="22">
        <f>MAX(H6:BB6)</f>
        <v>26218</v>
      </c>
      <c r="E6" s="22">
        <v>10</v>
      </c>
      <c r="F6" s="22">
        <f>(D6-C6)/E6</f>
        <v>2621.8</v>
      </c>
      <c r="G6" s="22"/>
      <c r="H6" s="1">
        <f>MIN(T!D6:D11)</f>
        <v>3777</v>
      </c>
      <c r="I6" s="1">
        <f>MIN(T!E6:E11)</f>
        <v>7577</v>
      </c>
      <c r="J6" s="1">
        <f>MIN(T!F6:F11)</f>
        <v>12199</v>
      </c>
      <c r="K6" s="1">
        <f>MIN(T!G6:G11)</f>
        <v>3295</v>
      </c>
      <c r="L6" s="1">
        <f>MIN(T!H6:H11)</f>
        <v>15160</v>
      </c>
      <c r="M6" s="1">
        <f>MIN(T!I6:I11)</f>
        <v>8040</v>
      </c>
      <c r="N6" s="1">
        <f>MIN(T!J6:J11)</f>
        <v>2999</v>
      </c>
      <c r="O6" s="1">
        <f>MIN(T!K6:K11)</f>
        <v>3995</v>
      </c>
      <c r="P6" s="1">
        <f>MIN(T!L6:L11)</f>
        <v>11400</v>
      </c>
      <c r="Q6" s="1">
        <f>MIN(T!M6:M11)</f>
        <v>9747</v>
      </c>
      <c r="R6" s="1">
        <f>MIN(T!N6:N11)</f>
        <v>13695</v>
      </c>
      <c r="S6" s="1">
        <f>MIN(T!O6:O11)</f>
        <v>3495</v>
      </c>
      <c r="T6" s="1">
        <f>MIN(T!P6:P11)</f>
        <v>6990</v>
      </c>
      <c r="U6" s="1">
        <f>MIN(T!Q6:Q11)</f>
        <v>8418</v>
      </c>
      <c r="V6" s="1">
        <f>MIN(T!R6:R11)</f>
        <v>11795</v>
      </c>
      <c r="W6" s="1">
        <f>MIN(T!S6:S11)</f>
        <v>3333</v>
      </c>
      <c r="X6" s="1">
        <f>MIN(T!T6:T11)</f>
        <v>5489</v>
      </c>
      <c r="Y6" s="1">
        <f>MIN(T!U6:U11)</f>
        <v>2577</v>
      </c>
      <c r="Z6" s="1">
        <f>MIN(T!V6:V11)</f>
        <v>6495</v>
      </c>
      <c r="AA6" s="1">
        <f>MIN(T!W6:W11)</f>
        <v>10845</v>
      </c>
      <c r="AB6" s="1">
        <f>MIN(T!X6:X11)</f>
        <v>15250</v>
      </c>
      <c r="AC6" s="1">
        <f>MIN(T!Y6:Y11)</f>
        <v>12995</v>
      </c>
      <c r="AD6" s="1">
        <f>MIN(T!Z6:Z11)</f>
        <v>14784</v>
      </c>
      <c r="AE6" s="1">
        <f>MIN(T!AA6:AA11)</f>
        <v>16958</v>
      </c>
      <c r="AF6" s="1">
        <f>MIN(T!AB6:AB11)</f>
        <v>5995</v>
      </c>
      <c r="AG6" s="1">
        <f>MIN(T!AC6:AC11)</f>
        <v>15738</v>
      </c>
      <c r="AH6" s="1">
        <f>MIN(T!AD6:AD11)</f>
        <v>4577</v>
      </c>
      <c r="AI6" s="1">
        <f>MIN(T!AE6:AE11)</f>
        <v>6666</v>
      </c>
      <c r="AJ6" s="1">
        <f>MIN(T!AF6:AF11)</f>
        <v>7590</v>
      </c>
      <c r="AK6" s="1">
        <f>MIN(T!AG6:AG11)</f>
        <v>4495</v>
      </c>
      <c r="AL6" s="1">
        <f>MIN(T!AH6:AH11)</f>
        <v>9992</v>
      </c>
      <c r="AM6" s="1">
        <f>MIN(T!AI6:AI11)</f>
        <v>11590</v>
      </c>
      <c r="AN6" s="1">
        <f>MIN(T!AJ6:AJ11)</f>
        <v>14689</v>
      </c>
      <c r="AO6" s="1">
        <f>MIN(T!AK6:AK11)</f>
        <v>10995</v>
      </c>
      <c r="AP6" s="1">
        <f>MIN(T!AL6:AL11)</f>
        <v>11695</v>
      </c>
      <c r="AQ6" s="1">
        <f>MIN(T!AM6:AM11)</f>
        <v>20889</v>
      </c>
      <c r="AR6" s="1">
        <f>MIN(T!AN6:AN11)</f>
        <v>26218</v>
      </c>
      <c r="AS6" s="1">
        <f>MIN(T!AO6:AO11)</f>
        <v>10979</v>
      </c>
      <c r="AT6" s="1">
        <f>MIN(T!AP6:AP11)</f>
        <v>7977</v>
      </c>
      <c r="AU6" s="1">
        <f>MIN(T!AQ6:AQ11)</f>
        <v>4995</v>
      </c>
      <c r="AV6" s="1">
        <f>MIN(T!AR6:AR11)</f>
        <v>3495</v>
      </c>
      <c r="AW6" s="1">
        <f>MIN(T!AS6:AS11)</f>
        <v>3177</v>
      </c>
      <c r="AX6" s="1">
        <f>MIN(T!AT6:AT11)</f>
        <v>3499</v>
      </c>
      <c r="AY6" s="1">
        <f>MIN(T!AU6:AU11)</f>
        <v>4977</v>
      </c>
      <c r="AZ6" s="1">
        <f>MIN(T!AV6:AV11)</f>
        <v>6499</v>
      </c>
      <c r="BA6" s="1">
        <f>MIN(T!AW6:AW11)</f>
        <v>12995</v>
      </c>
      <c r="BB6" s="1">
        <f>MIN(T!AX6:AX11)</f>
        <v>10977</v>
      </c>
      <c r="BC6" s="1">
        <f>MIN(T!AY6:AY11)</f>
        <v>16460</v>
      </c>
      <c r="BD6" s="1">
        <f>MIN(T!AZ6:AZ11)</f>
        <v>19977</v>
      </c>
      <c r="BE6" s="1">
        <f>MIN(T!BA6:BA11)</f>
        <v>6577</v>
      </c>
      <c r="BF6" s="1">
        <f>MIN(T!BB6:BB11)</f>
        <v>16770</v>
      </c>
    </row>
    <row r="7" spans="1:58" ht="11.25">
      <c r="A7" s="20"/>
      <c r="F7" s="19"/>
      <c r="G7" s="19"/>
      <c r="H7" s="26">
        <f aca="true" t="shared" si="0" ref="H7:BF7">($D6-H6)/$F6</f>
        <v>8.559386680906247</v>
      </c>
      <c r="I7" s="26">
        <f t="shared" si="0"/>
        <v>7.1100007628346935</v>
      </c>
      <c r="J7" s="26">
        <f t="shared" si="0"/>
        <v>5.34708978564345</v>
      </c>
      <c r="K7" s="26">
        <f t="shared" si="0"/>
        <v>8.743229842093218</v>
      </c>
      <c r="L7" s="26">
        <f t="shared" si="0"/>
        <v>4.217713021588222</v>
      </c>
      <c r="M7" s="26">
        <f t="shared" si="0"/>
        <v>6.9334045312380805</v>
      </c>
      <c r="N7" s="26">
        <f t="shared" si="0"/>
        <v>8.856129376764054</v>
      </c>
      <c r="O7" s="26">
        <f t="shared" si="0"/>
        <v>8.476237699290563</v>
      </c>
      <c r="P7" s="26">
        <f t="shared" si="0"/>
        <v>5.651842245785338</v>
      </c>
      <c r="Q7" s="26">
        <f t="shared" si="0"/>
        <v>6.282325120146464</v>
      </c>
      <c r="R7" s="26">
        <f t="shared" si="0"/>
        <v>4.776489434739491</v>
      </c>
      <c r="S7" s="26">
        <f t="shared" si="0"/>
        <v>8.66694637272103</v>
      </c>
      <c r="T7" s="26">
        <f t="shared" si="0"/>
        <v>7.333892745442062</v>
      </c>
      <c r="U7" s="26">
        <f t="shared" si="0"/>
        <v>6.789228774124647</v>
      </c>
      <c r="V7" s="26">
        <f t="shared" si="0"/>
        <v>5.501182393775268</v>
      </c>
      <c r="W7" s="26">
        <f t="shared" si="0"/>
        <v>8.728735982912502</v>
      </c>
      <c r="X7" s="26">
        <f t="shared" si="0"/>
        <v>7.906400183080326</v>
      </c>
      <c r="Y7" s="26">
        <f t="shared" si="0"/>
        <v>9.01708749713937</v>
      </c>
      <c r="Z7" s="26">
        <f t="shared" si="0"/>
        <v>7.522694332138225</v>
      </c>
      <c r="AA7" s="26">
        <f t="shared" si="0"/>
        <v>5.8635288732931565</v>
      </c>
      <c r="AB7" s="26">
        <f t="shared" si="0"/>
        <v>4.183385460370737</v>
      </c>
      <c r="AC7" s="26">
        <f t="shared" si="0"/>
        <v>5.043481577542146</v>
      </c>
      <c r="AD7" s="26">
        <f t="shared" si="0"/>
        <v>4.3611259440079335</v>
      </c>
      <c r="AE7" s="26">
        <f t="shared" si="0"/>
        <v>3.53192463193226</v>
      </c>
      <c r="AF7" s="26">
        <f t="shared" si="0"/>
        <v>7.713403005568693</v>
      </c>
      <c r="AG7" s="26">
        <f t="shared" si="0"/>
        <v>3.997253795102601</v>
      </c>
      <c r="AH7" s="26">
        <f t="shared" si="0"/>
        <v>8.254252803417499</v>
      </c>
      <c r="AI7" s="26">
        <f t="shared" si="0"/>
        <v>7.457471965825005</v>
      </c>
      <c r="AJ7" s="26">
        <f t="shared" si="0"/>
        <v>7.105042337325501</v>
      </c>
      <c r="AK7" s="26">
        <f t="shared" si="0"/>
        <v>8.285529025860095</v>
      </c>
      <c r="AL7" s="26">
        <f t="shared" si="0"/>
        <v>6.188877870165535</v>
      </c>
      <c r="AM7" s="26">
        <f t="shared" si="0"/>
        <v>5.57937294988176</v>
      </c>
      <c r="AN7" s="26">
        <f t="shared" si="0"/>
        <v>4.397360591959722</v>
      </c>
      <c r="AO7" s="26">
        <f t="shared" si="0"/>
        <v>5.806316271264016</v>
      </c>
      <c r="AP7" s="26">
        <f t="shared" si="0"/>
        <v>5.539324128461362</v>
      </c>
      <c r="AQ7" s="26">
        <f t="shared" si="0"/>
        <v>2.032573041421924</v>
      </c>
      <c r="AR7" s="26">
        <f t="shared" si="0"/>
        <v>0</v>
      </c>
      <c r="AS7" s="26">
        <f t="shared" si="0"/>
        <v>5.812418948813792</v>
      </c>
      <c r="AT7" s="26">
        <f t="shared" si="0"/>
        <v>6.9574338240903195</v>
      </c>
      <c r="AU7" s="26">
        <f t="shared" si="0"/>
        <v>8.094820352429627</v>
      </c>
      <c r="AV7" s="26">
        <f t="shared" si="0"/>
        <v>8.66694637272103</v>
      </c>
      <c r="AW7" s="26">
        <f t="shared" si="0"/>
        <v>8.788237089022807</v>
      </c>
      <c r="AX7" s="26">
        <f t="shared" si="0"/>
        <v>8.665420703333586</v>
      </c>
      <c r="AY7" s="26">
        <f t="shared" si="0"/>
        <v>8.101685864673124</v>
      </c>
      <c r="AZ7" s="26">
        <f t="shared" si="0"/>
        <v>7.521168662750782</v>
      </c>
      <c r="BA7" s="26">
        <f t="shared" si="0"/>
        <v>5.043481577542146</v>
      </c>
      <c r="BB7" s="26">
        <f t="shared" si="0"/>
        <v>5.813181783507513</v>
      </c>
      <c r="BC7" s="26">
        <f t="shared" si="0"/>
        <v>3.7218704706690056</v>
      </c>
      <c r="BD7" s="26">
        <f t="shared" si="0"/>
        <v>2.3804256617590966</v>
      </c>
      <c r="BE7" s="26">
        <f t="shared" si="0"/>
        <v>7.491418109695628</v>
      </c>
      <c r="BF7" s="26">
        <f t="shared" si="0"/>
        <v>3.603631093142116</v>
      </c>
    </row>
    <row r="8" spans="1:58" ht="11.25">
      <c r="A8" s="20"/>
      <c r="F8" s="19"/>
      <c r="G8" s="19"/>
      <c r="H8" s="26">
        <f aca="true" t="shared" si="1" ref="H8:BF8">H7*$B6</f>
        <v>128.3908002135937</v>
      </c>
      <c r="I8" s="26">
        <f t="shared" si="1"/>
        <v>106.65001144252041</v>
      </c>
      <c r="J8" s="26">
        <f t="shared" si="1"/>
        <v>80.20634678465176</v>
      </c>
      <c r="K8" s="26">
        <f t="shared" si="1"/>
        <v>131.14844763139826</v>
      </c>
      <c r="L8" s="26">
        <f t="shared" si="1"/>
        <v>63.26569532382332</v>
      </c>
      <c r="M8" s="26">
        <f t="shared" si="1"/>
        <v>104.0010679685712</v>
      </c>
      <c r="N8" s="26">
        <f t="shared" si="1"/>
        <v>132.84194065146082</v>
      </c>
      <c r="O8" s="26">
        <f t="shared" si="1"/>
        <v>127.14356548935844</v>
      </c>
      <c r="P8" s="26">
        <f t="shared" si="1"/>
        <v>84.77763368678008</v>
      </c>
      <c r="Q8" s="26">
        <f t="shared" si="1"/>
        <v>94.23487680219695</v>
      </c>
      <c r="R8" s="26">
        <f t="shared" si="1"/>
        <v>71.64734152109237</v>
      </c>
      <c r="S8" s="26">
        <f t="shared" si="1"/>
        <v>130.00419559081544</v>
      </c>
      <c r="T8" s="26">
        <f t="shared" si="1"/>
        <v>110.00839118163094</v>
      </c>
      <c r="U8" s="26">
        <f t="shared" si="1"/>
        <v>101.8384316118697</v>
      </c>
      <c r="V8" s="26">
        <f t="shared" si="1"/>
        <v>82.51773590662903</v>
      </c>
      <c r="W8" s="26">
        <f t="shared" si="1"/>
        <v>130.93103974368753</v>
      </c>
      <c r="X8" s="26">
        <f t="shared" si="1"/>
        <v>118.59600274620489</v>
      </c>
      <c r="Y8" s="26">
        <f t="shared" si="1"/>
        <v>135.25631245709056</v>
      </c>
      <c r="Z8" s="26">
        <f t="shared" si="1"/>
        <v>112.84041498207337</v>
      </c>
      <c r="AA8" s="26">
        <f t="shared" si="1"/>
        <v>87.95293309939734</v>
      </c>
      <c r="AB8" s="26">
        <f t="shared" si="1"/>
        <v>62.75078190556106</v>
      </c>
      <c r="AC8" s="26">
        <f t="shared" si="1"/>
        <v>75.65222366313219</v>
      </c>
      <c r="AD8" s="26">
        <f t="shared" si="1"/>
        <v>65.416889160119</v>
      </c>
      <c r="AE8" s="26">
        <f t="shared" si="1"/>
        <v>52.978869478983896</v>
      </c>
      <c r="AF8" s="26">
        <f t="shared" si="1"/>
        <v>115.70104508353039</v>
      </c>
      <c r="AG8" s="26">
        <f t="shared" si="1"/>
        <v>59.95880692653901</v>
      </c>
      <c r="AH8" s="26">
        <f t="shared" si="1"/>
        <v>123.81379205126248</v>
      </c>
      <c r="AI8" s="26">
        <f t="shared" si="1"/>
        <v>111.86207948737507</v>
      </c>
      <c r="AJ8" s="26">
        <f t="shared" si="1"/>
        <v>106.57563505988252</v>
      </c>
      <c r="AK8" s="26">
        <f t="shared" si="1"/>
        <v>124.28293538790142</v>
      </c>
      <c r="AL8" s="26">
        <f t="shared" si="1"/>
        <v>92.83316805248302</v>
      </c>
      <c r="AM8" s="26">
        <f t="shared" si="1"/>
        <v>83.6905942482264</v>
      </c>
      <c r="AN8" s="26">
        <f t="shared" si="1"/>
        <v>65.96040887939583</v>
      </c>
      <c r="AO8" s="26">
        <f t="shared" si="1"/>
        <v>87.09474406896024</v>
      </c>
      <c r="AP8" s="26">
        <f t="shared" si="1"/>
        <v>83.08986192692043</v>
      </c>
      <c r="AQ8" s="26">
        <f t="shared" si="1"/>
        <v>30.48859562132886</v>
      </c>
      <c r="AR8" s="26">
        <f t="shared" si="1"/>
        <v>0</v>
      </c>
      <c r="AS8" s="26">
        <f t="shared" si="1"/>
        <v>87.18628423220689</v>
      </c>
      <c r="AT8" s="26">
        <f t="shared" si="1"/>
        <v>104.3615073613548</v>
      </c>
      <c r="AU8" s="26">
        <f t="shared" si="1"/>
        <v>121.42230528644441</v>
      </c>
      <c r="AV8" s="26">
        <f t="shared" si="1"/>
        <v>130.00419559081544</v>
      </c>
      <c r="AW8" s="26">
        <f t="shared" si="1"/>
        <v>131.82355633534212</v>
      </c>
      <c r="AX8" s="26">
        <f t="shared" si="1"/>
        <v>129.9813105500038</v>
      </c>
      <c r="AY8" s="26">
        <f t="shared" si="1"/>
        <v>121.52528797009685</v>
      </c>
      <c r="AZ8" s="26">
        <f t="shared" si="1"/>
        <v>112.81752994126172</v>
      </c>
      <c r="BA8" s="26">
        <f t="shared" si="1"/>
        <v>75.65222366313219</v>
      </c>
      <c r="BB8" s="26">
        <f t="shared" si="1"/>
        <v>87.1977267526127</v>
      </c>
      <c r="BC8" s="26">
        <f t="shared" si="1"/>
        <v>55.828057060035086</v>
      </c>
      <c r="BD8" s="26">
        <f t="shared" si="1"/>
        <v>35.70638492638645</v>
      </c>
      <c r="BE8" s="26">
        <f t="shared" si="1"/>
        <v>112.37127164543442</v>
      </c>
      <c r="BF8" s="26">
        <f t="shared" si="1"/>
        <v>54.05446639713174</v>
      </c>
    </row>
    <row r="9" spans="1:9" ht="11.25">
      <c r="A9" s="20"/>
      <c r="F9" s="19"/>
      <c r="G9" s="19"/>
      <c r="H9" s="1"/>
      <c r="I9" s="1"/>
    </row>
    <row r="10" spans="1:58" ht="11.25">
      <c r="A10" s="20" t="s">
        <v>77</v>
      </c>
      <c r="B10" s="13">
        <v>7.5</v>
      </c>
      <c r="C10" s="22">
        <f>MIN(H10:BB10)</f>
        <v>65.55</v>
      </c>
      <c r="D10" s="22">
        <f>MAX(H10:BB10)</f>
        <v>222.372</v>
      </c>
      <c r="E10" s="22">
        <v>10</v>
      </c>
      <c r="F10" s="22">
        <f>(D10-C10)/E10</f>
        <v>15.6822</v>
      </c>
      <c r="G10" s="22"/>
      <c r="H10" s="22">
        <f>(T!D14*T!D15*T!D16)/1000</f>
        <v>107.91</v>
      </c>
      <c r="I10" s="22">
        <f>(T!E14*T!E15*T!E16)/1000</f>
        <v>95.172</v>
      </c>
      <c r="J10" s="22">
        <f>(T!F14*T!F15*T!F16)/1000</f>
        <v>86.52</v>
      </c>
      <c r="K10" s="22">
        <f>(T!G14*T!G15*T!G16)/1000</f>
        <v>146.4</v>
      </c>
      <c r="L10" s="22">
        <f>(T!H14*T!H15*T!H16)/1000</f>
        <v>82.8</v>
      </c>
      <c r="M10" s="22">
        <f>(T!I14*T!I15*T!I16)/1000</f>
        <v>148.176</v>
      </c>
      <c r="N10" s="22">
        <f>(T!J14*T!J15*T!J16)/1000</f>
        <v>167.025</v>
      </c>
      <c r="O10" s="22">
        <f>(T!K14*T!K15*T!K16)/1000</f>
        <v>167.025</v>
      </c>
      <c r="P10" s="22">
        <f>(T!L14*T!L15*T!L16)/1000</f>
        <v>173.575</v>
      </c>
      <c r="Q10" s="22">
        <f>(T!M14*T!M15*T!M16)/1000</f>
        <v>99.45</v>
      </c>
      <c r="R10" s="22">
        <f>(T!N14*T!N15*T!N16)/1000</f>
        <v>104</v>
      </c>
      <c r="S10" s="22">
        <f>(T!O14*T!O15*T!O16)/1000</f>
        <v>123.48</v>
      </c>
      <c r="T10" s="22">
        <f>(T!P14*T!P15*T!P16)/1000</f>
        <v>152.712</v>
      </c>
      <c r="U10" s="22">
        <f>(T!Q14*T!Q15*T!Q16)/1000</f>
        <v>65.55</v>
      </c>
      <c r="V10" s="22">
        <f>(T!R14*T!R15*T!R16)/1000</f>
        <v>106.59</v>
      </c>
      <c r="W10" s="22">
        <f>(T!S14*T!S15*T!S16)/1000</f>
        <v>164.97</v>
      </c>
      <c r="X10" s="22">
        <f>(T!T14*T!T15*T!T16)/1000</f>
        <v>164.97</v>
      </c>
      <c r="Y10" s="22">
        <f>(T!U14*T!U15*T!U16)/1000</f>
        <v>164.97</v>
      </c>
      <c r="Z10" s="22">
        <f>(T!V14*T!V15*T!V16)/1000</f>
        <v>97.888</v>
      </c>
      <c r="AA10" s="22">
        <f>(T!W14*T!W15*T!W16)/1000</f>
        <v>137.54</v>
      </c>
      <c r="AB10" s="22">
        <f>(T!X14*T!X15*T!X16)/1000</f>
        <v>137.54</v>
      </c>
      <c r="AC10" s="22">
        <f>(T!Y14*T!Y15*T!Y16)/1000</f>
        <v>122.85</v>
      </c>
      <c r="AD10" s="22">
        <f>(T!Z14*T!Z15*T!Z16)/1000</f>
        <v>122.85</v>
      </c>
      <c r="AE10" s="22">
        <f>(T!AA14*T!AA15*T!AA16)/1000</f>
        <v>91.676</v>
      </c>
      <c r="AF10" s="22">
        <f>(T!AB14*T!AB15*T!AB16)/1000</f>
        <v>165.6</v>
      </c>
      <c r="AG10" s="22">
        <f>(T!AC14*T!AC15*T!AC16)/1000</f>
        <v>91.676</v>
      </c>
      <c r="AH10" s="22">
        <f>(T!AD14*T!AD15*T!AD16)/1000</f>
        <v>145.452</v>
      </c>
      <c r="AI10" s="22">
        <f>(T!AE14*T!AE15*T!AE16)/1000</f>
        <v>119.328</v>
      </c>
      <c r="AJ10" s="22">
        <f>(T!AF14*T!AF15*T!AF16)/1000</f>
        <v>119.328</v>
      </c>
      <c r="AK10" s="22">
        <f>(T!AG14*T!AG15*T!AG16)/1000</f>
        <v>196.416</v>
      </c>
      <c r="AL10" s="22">
        <f>(T!AH14*T!AH15*T!AH16)/1000</f>
        <v>169.764</v>
      </c>
      <c r="AM10" s="22">
        <f>(T!AI14*T!AI15*T!AI16)/1000</f>
        <v>116.09</v>
      </c>
      <c r="AN10" s="22">
        <f>(T!AJ14*T!AJ15*T!AJ16)/1000</f>
        <v>222.372</v>
      </c>
      <c r="AO10" s="22">
        <f>(T!AK14*T!AK15*T!AK16)/1000</f>
        <v>159</v>
      </c>
      <c r="AP10" s="22">
        <f>(T!AL14*T!AL15*T!AL16)/1000</f>
        <v>78.03</v>
      </c>
      <c r="AQ10" s="22">
        <f>(T!AM14*T!AM15*T!AM16)/1000</f>
        <v>74.8</v>
      </c>
      <c r="AR10" s="22">
        <f>(T!AN14*T!AN15*T!AN16)/1000</f>
        <v>74.8</v>
      </c>
      <c r="AS10" s="22">
        <f>(T!AO14*T!AO15*T!AO16)/1000</f>
        <v>84.252</v>
      </c>
      <c r="AT10" s="22">
        <f>(T!AP14*T!AP15*T!AP16)/1000</f>
        <v>91.8</v>
      </c>
      <c r="AU10" s="22">
        <f>(T!AQ14*T!AQ15*T!AQ16)/1000</f>
        <v>153.272</v>
      </c>
      <c r="AV10" s="22">
        <f>(T!AR14*T!AR15*T!AR16)/1000</f>
        <v>148.608</v>
      </c>
      <c r="AW10" s="22">
        <f>(T!AS14*T!AS15*T!AS16)/1000</f>
        <v>151.984</v>
      </c>
      <c r="AX10" s="22">
        <f>(T!AT14*T!AT15*T!AT16)/1000</f>
        <v>148.473</v>
      </c>
      <c r="AY10" s="22">
        <f>(T!AU14*T!AU15*T!AU16)/1000</f>
        <v>113.988</v>
      </c>
      <c r="AZ10" s="22">
        <f>(T!AV14*T!AV15*T!AV16)/1000</f>
        <v>122.012</v>
      </c>
      <c r="BA10" s="22">
        <f>(T!AW14*T!AW15*T!AW16)/1000</f>
        <v>131.976</v>
      </c>
      <c r="BB10" s="22">
        <f>(T!AX14*T!AX15*T!AX16)/1000</f>
        <v>113.988</v>
      </c>
      <c r="BC10" s="22">
        <f>(T!AY14*T!AY15*T!AY16)/1000</f>
        <v>133.056</v>
      </c>
      <c r="BD10" s="22">
        <f>(T!AZ14*T!AZ15*T!AZ16)/1000</f>
        <v>82.11</v>
      </c>
      <c r="BE10" s="22">
        <f>(T!BA14*T!BA15*T!BA16)/1000</f>
        <v>113.16</v>
      </c>
      <c r="BF10" s="22">
        <f>(T!BB14*T!BB15*T!BB16)/1000</f>
        <v>77.616</v>
      </c>
    </row>
    <row r="11" spans="1:58" ht="11.25">
      <c r="A11" s="20"/>
      <c r="F11" s="19"/>
      <c r="G11" s="19"/>
      <c r="H11" s="26">
        <f aca="true" t="shared" si="2" ref="H11:BF11">($D10-H10)/$F10</f>
        <v>7.298848375865632</v>
      </c>
      <c r="I11" s="26">
        <f t="shared" si="2"/>
        <v>8.111106860006888</v>
      </c>
      <c r="J11" s="26">
        <f t="shared" si="2"/>
        <v>8.662815166239433</v>
      </c>
      <c r="K11" s="26">
        <f t="shared" si="2"/>
        <v>4.84447335195317</v>
      </c>
      <c r="L11" s="26">
        <f t="shared" si="2"/>
        <v>8.900026781956614</v>
      </c>
      <c r="M11" s="26">
        <f t="shared" si="2"/>
        <v>4.731223935417226</v>
      </c>
      <c r="N11" s="26">
        <f t="shared" si="2"/>
        <v>3.529287982553469</v>
      </c>
      <c r="O11" s="26">
        <f t="shared" si="2"/>
        <v>3.529287982553469</v>
      </c>
      <c r="P11" s="26">
        <f t="shared" si="2"/>
        <v>3.1116169925138073</v>
      </c>
      <c r="Q11" s="26">
        <f t="shared" si="2"/>
        <v>7.838313501932127</v>
      </c>
      <c r="R11" s="26">
        <f t="shared" si="2"/>
        <v>7.5481756386221335</v>
      </c>
      <c r="S11" s="26">
        <f t="shared" si="2"/>
        <v>6.306002984275167</v>
      </c>
      <c r="T11" s="26">
        <f t="shared" si="2"/>
        <v>4.441978803994339</v>
      </c>
      <c r="U11" s="26">
        <f t="shared" si="2"/>
        <v>10</v>
      </c>
      <c r="V11" s="26">
        <f t="shared" si="2"/>
        <v>7.383020239507212</v>
      </c>
      <c r="W11" s="26">
        <f t="shared" si="2"/>
        <v>3.660328270268203</v>
      </c>
      <c r="X11" s="26">
        <f t="shared" si="2"/>
        <v>3.660328270268203</v>
      </c>
      <c r="Y11" s="26">
        <f t="shared" si="2"/>
        <v>3.660328270268203</v>
      </c>
      <c r="Z11" s="26">
        <f t="shared" si="2"/>
        <v>7.937916873907998</v>
      </c>
      <c r="AA11" s="26">
        <f t="shared" si="2"/>
        <v>5.4094451033656</v>
      </c>
      <c r="AB11" s="26">
        <f t="shared" si="2"/>
        <v>5.4094451033656</v>
      </c>
      <c r="AC11" s="26">
        <f t="shared" si="2"/>
        <v>6.346175919195012</v>
      </c>
      <c r="AD11" s="26">
        <f t="shared" si="2"/>
        <v>6.346175919195012</v>
      </c>
      <c r="AE11" s="26">
        <f t="shared" si="2"/>
        <v>8.334034765530347</v>
      </c>
      <c r="AF11" s="26">
        <f t="shared" si="2"/>
        <v>3.620155335348358</v>
      </c>
      <c r="AG11" s="26">
        <f t="shared" si="2"/>
        <v>8.334034765530347</v>
      </c>
      <c r="AH11" s="26">
        <f t="shared" si="2"/>
        <v>4.904924054023033</v>
      </c>
      <c r="AI11" s="26">
        <f t="shared" si="2"/>
        <v>6.570761755365957</v>
      </c>
      <c r="AJ11" s="26">
        <f t="shared" si="2"/>
        <v>6.570761755365957</v>
      </c>
      <c r="AK11" s="26">
        <f t="shared" si="2"/>
        <v>1.655124918697633</v>
      </c>
      <c r="AL11" s="26">
        <f t="shared" si="2"/>
        <v>3.354631365497188</v>
      </c>
      <c r="AM11" s="26">
        <f t="shared" si="2"/>
        <v>6.77723788754129</v>
      </c>
      <c r="AN11" s="26">
        <f t="shared" si="2"/>
        <v>0</v>
      </c>
      <c r="AO11" s="26">
        <f t="shared" si="2"/>
        <v>4.041014653556262</v>
      </c>
      <c r="AP11" s="26">
        <f t="shared" si="2"/>
        <v>9.204193289206872</v>
      </c>
      <c r="AQ11" s="26">
        <f t="shared" si="2"/>
        <v>9.410159288875285</v>
      </c>
      <c r="AR11" s="26">
        <f t="shared" si="2"/>
        <v>9.410159288875285</v>
      </c>
      <c r="AS11" s="26">
        <f t="shared" si="2"/>
        <v>8.807437731950875</v>
      </c>
      <c r="AT11" s="26">
        <f t="shared" si="2"/>
        <v>8.326127711673108</v>
      </c>
      <c r="AU11" s="26">
        <f t="shared" si="2"/>
        <v>4.406269528510032</v>
      </c>
      <c r="AV11" s="26">
        <f t="shared" si="2"/>
        <v>4.703676780043617</v>
      </c>
      <c r="AW11" s="26">
        <f t="shared" si="2"/>
        <v>4.488400862123937</v>
      </c>
      <c r="AX11" s="26">
        <f t="shared" si="2"/>
        <v>4.712285266097869</v>
      </c>
      <c r="AY11" s="26">
        <f t="shared" si="2"/>
        <v>6.911275203734171</v>
      </c>
      <c r="AZ11" s="26">
        <f t="shared" si="2"/>
        <v>6.399612299294743</v>
      </c>
      <c r="BA11" s="26">
        <f t="shared" si="2"/>
        <v>5.764242261927537</v>
      </c>
      <c r="BB11" s="26">
        <f t="shared" si="2"/>
        <v>6.911275203734171</v>
      </c>
      <c r="BC11" s="26">
        <f t="shared" si="2"/>
        <v>5.695374373493515</v>
      </c>
      <c r="BD11" s="26">
        <f t="shared" si="2"/>
        <v>8.944025710678348</v>
      </c>
      <c r="BE11" s="26">
        <f t="shared" si="2"/>
        <v>6.964073918200254</v>
      </c>
      <c r="BF11" s="26">
        <f t="shared" si="2"/>
        <v>9.230592646439915</v>
      </c>
    </row>
    <row r="12" spans="1:58" ht="11.25">
      <c r="A12" s="20"/>
      <c r="F12" s="19"/>
      <c r="G12" s="19"/>
      <c r="H12" s="26">
        <f>H11*$B10</f>
        <v>54.74136281899224</v>
      </c>
      <c r="I12" s="26">
        <f aca="true" t="shared" si="3" ref="I12:BF12">I11*$B10</f>
        <v>60.833301450051664</v>
      </c>
      <c r="J12" s="26">
        <f t="shared" si="3"/>
        <v>64.97111374679575</v>
      </c>
      <c r="K12" s="26">
        <f t="shared" si="3"/>
        <v>36.33355013964878</v>
      </c>
      <c r="L12" s="26">
        <f t="shared" si="3"/>
        <v>66.7502008646746</v>
      </c>
      <c r="M12" s="26">
        <f t="shared" si="3"/>
        <v>35.484179515629194</v>
      </c>
      <c r="N12" s="26">
        <f t="shared" si="3"/>
        <v>26.469659869151016</v>
      </c>
      <c r="O12" s="26">
        <f t="shared" si="3"/>
        <v>26.469659869151016</v>
      </c>
      <c r="P12" s="26">
        <f t="shared" si="3"/>
        <v>23.337127443853554</v>
      </c>
      <c r="Q12" s="26">
        <f t="shared" si="3"/>
        <v>58.78735126449095</v>
      </c>
      <c r="R12" s="26">
        <f t="shared" si="3"/>
        <v>56.611317289666005</v>
      </c>
      <c r="S12" s="26">
        <f t="shared" si="3"/>
        <v>47.29502238206375</v>
      </c>
      <c r="T12" s="26">
        <f t="shared" si="3"/>
        <v>33.31484102995754</v>
      </c>
      <c r="U12" s="26">
        <f t="shared" si="3"/>
        <v>75</v>
      </c>
      <c r="V12" s="26">
        <f t="shared" si="3"/>
        <v>55.37265179630409</v>
      </c>
      <c r="W12" s="26">
        <f t="shared" si="3"/>
        <v>27.452462027011524</v>
      </c>
      <c r="X12" s="26">
        <f t="shared" si="3"/>
        <v>27.452462027011524</v>
      </c>
      <c r="Y12" s="26">
        <f t="shared" si="3"/>
        <v>27.452462027011524</v>
      </c>
      <c r="Z12" s="26">
        <f t="shared" si="3"/>
        <v>59.534376554309986</v>
      </c>
      <c r="AA12" s="26">
        <f t="shared" si="3"/>
        <v>40.570838275242004</v>
      </c>
      <c r="AB12" s="26">
        <f t="shared" si="3"/>
        <v>40.570838275242004</v>
      </c>
      <c r="AC12" s="26">
        <f t="shared" si="3"/>
        <v>47.59631939396259</v>
      </c>
      <c r="AD12" s="26">
        <f t="shared" si="3"/>
        <v>47.59631939396259</v>
      </c>
      <c r="AE12" s="26">
        <f t="shared" si="3"/>
        <v>62.505260741477606</v>
      </c>
      <c r="AF12" s="26">
        <f t="shared" si="3"/>
        <v>27.151165015112685</v>
      </c>
      <c r="AG12" s="26">
        <f t="shared" si="3"/>
        <v>62.505260741477606</v>
      </c>
      <c r="AH12" s="26">
        <f t="shared" si="3"/>
        <v>36.786930405172754</v>
      </c>
      <c r="AI12" s="26">
        <f t="shared" si="3"/>
        <v>49.28071316524468</v>
      </c>
      <c r="AJ12" s="26">
        <f t="shared" si="3"/>
        <v>49.28071316524468</v>
      </c>
      <c r="AK12" s="26">
        <f t="shared" si="3"/>
        <v>12.413436890232246</v>
      </c>
      <c r="AL12" s="26">
        <f t="shared" si="3"/>
        <v>25.15973524122891</v>
      </c>
      <c r="AM12" s="26">
        <f t="shared" si="3"/>
        <v>50.82928415655967</v>
      </c>
      <c r="AN12" s="26">
        <f t="shared" si="3"/>
        <v>0</v>
      </c>
      <c r="AO12" s="26">
        <f t="shared" si="3"/>
        <v>30.307609901671967</v>
      </c>
      <c r="AP12" s="26">
        <f t="shared" si="3"/>
        <v>69.03144966905154</v>
      </c>
      <c r="AQ12" s="26">
        <f t="shared" si="3"/>
        <v>70.57619466656463</v>
      </c>
      <c r="AR12" s="26">
        <f t="shared" si="3"/>
        <v>70.57619466656463</v>
      </c>
      <c r="AS12" s="26">
        <f t="shared" si="3"/>
        <v>66.05578298963157</v>
      </c>
      <c r="AT12" s="26">
        <f t="shared" si="3"/>
        <v>62.445957837548306</v>
      </c>
      <c r="AU12" s="26">
        <f t="shared" si="3"/>
        <v>33.04702146382524</v>
      </c>
      <c r="AV12" s="26">
        <f t="shared" si="3"/>
        <v>35.277575850327125</v>
      </c>
      <c r="AW12" s="26">
        <f t="shared" si="3"/>
        <v>33.66300646592953</v>
      </c>
      <c r="AX12" s="26">
        <f t="shared" si="3"/>
        <v>35.34213949573402</v>
      </c>
      <c r="AY12" s="26">
        <f t="shared" si="3"/>
        <v>51.834564028006284</v>
      </c>
      <c r="AZ12" s="26">
        <f t="shared" si="3"/>
        <v>47.99709224471057</v>
      </c>
      <c r="BA12" s="26">
        <f t="shared" si="3"/>
        <v>43.23181696445653</v>
      </c>
      <c r="BB12" s="26">
        <f t="shared" si="3"/>
        <v>51.834564028006284</v>
      </c>
      <c r="BC12" s="26">
        <f t="shared" si="3"/>
        <v>42.71530780120136</v>
      </c>
      <c r="BD12" s="26">
        <f t="shared" si="3"/>
        <v>67.08019283008761</v>
      </c>
      <c r="BE12" s="26">
        <f t="shared" si="3"/>
        <v>52.2305543865019</v>
      </c>
      <c r="BF12" s="26">
        <f t="shared" si="3"/>
        <v>69.22944484829937</v>
      </c>
    </row>
    <row r="13" spans="1:9" ht="11.25">
      <c r="A13" s="20"/>
      <c r="F13" s="19"/>
      <c r="G13" s="19"/>
      <c r="H13" s="22"/>
      <c r="I13" s="22"/>
    </row>
    <row r="14" spans="1:58" ht="11.25">
      <c r="A14" s="9" t="s">
        <v>16</v>
      </c>
      <c r="B14" s="13">
        <v>7.5</v>
      </c>
      <c r="C14" s="22">
        <f>MIN(H14:BB14)</f>
        <v>79</v>
      </c>
      <c r="D14" s="22">
        <f>MAX(H14:BB14)</f>
        <v>170</v>
      </c>
      <c r="E14" s="22">
        <v>10</v>
      </c>
      <c r="F14" s="22">
        <f>(D14-C14)/E14</f>
        <v>9.1</v>
      </c>
      <c r="G14" s="22"/>
      <c r="H14" s="22">
        <f>T!D17</f>
        <v>112</v>
      </c>
      <c r="I14" s="22">
        <f>T!E17</f>
        <v>88</v>
      </c>
      <c r="J14" s="22">
        <f>T!F17</f>
        <v>88</v>
      </c>
      <c r="K14" s="22">
        <f>T!G17</f>
        <v>150</v>
      </c>
      <c r="L14" s="22">
        <f>T!H17</f>
        <v>89</v>
      </c>
      <c r="M14" s="22">
        <f>T!I17</f>
        <v>105</v>
      </c>
      <c r="N14" s="22">
        <f>T!J17</f>
        <v>140</v>
      </c>
      <c r="O14" s="22">
        <f>T!K17</f>
        <v>140</v>
      </c>
      <c r="P14" s="22">
        <f>T!L17</f>
        <v>170</v>
      </c>
      <c r="Q14" s="22">
        <f>T!M17</f>
        <v>100</v>
      </c>
      <c r="R14" s="22">
        <f>T!N17</f>
        <v>105</v>
      </c>
      <c r="S14" s="22">
        <f>T!O17</f>
        <v>146</v>
      </c>
      <c r="T14" s="22">
        <f>T!P17</f>
        <v>113</v>
      </c>
      <c r="U14" s="22">
        <f>T!Q17</f>
        <v>83</v>
      </c>
      <c r="V14" s="22">
        <f>T!R17</f>
        <v>105</v>
      </c>
      <c r="W14" s="22">
        <f>T!S17</f>
        <v>140</v>
      </c>
      <c r="X14" s="22">
        <f>T!T17</f>
        <v>140</v>
      </c>
      <c r="Y14" s="22">
        <f>T!U17</f>
        <v>140</v>
      </c>
      <c r="Z14" s="22">
        <f>T!V17</f>
        <v>90</v>
      </c>
      <c r="AA14" s="22">
        <f>T!W17</f>
        <v>97</v>
      </c>
      <c r="AB14" s="22">
        <f>T!X17</f>
        <v>108</v>
      </c>
      <c r="AC14" s="22">
        <f>T!Y17</f>
        <v>108</v>
      </c>
      <c r="AD14" s="22">
        <f>T!Z17</f>
        <v>108</v>
      </c>
      <c r="AE14" s="22">
        <f>T!AA17</f>
        <v>82</v>
      </c>
      <c r="AF14" s="22">
        <f>T!AB17</f>
        <v>125</v>
      </c>
      <c r="AG14" s="22">
        <f>T!AC17</f>
        <v>83</v>
      </c>
      <c r="AH14" s="22">
        <f>T!AD17</f>
        <v>151</v>
      </c>
      <c r="AI14" s="22">
        <f>T!AE17</f>
        <v>133</v>
      </c>
      <c r="AJ14" s="22">
        <f>T!AF17</f>
        <v>133</v>
      </c>
      <c r="AK14" s="22">
        <f>T!AG17</f>
        <v>170</v>
      </c>
      <c r="AL14" s="22">
        <f>T!AH17</f>
        <v>142</v>
      </c>
      <c r="AM14" s="22">
        <f>T!AI17</f>
        <v>114</v>
      </c>
      <c r="AN14" s="22">
        <f>T!AJ17</f>
        <v>167</v>
      </c>
      <c r="AO14" s="22">
        <f>T!AK17</f>
        <v>141</v>
      </c>
      <c r="AP14" s="22">
        <f>T!AL17</f>
        <v>79</v>
      </c>
      <c r="AQ14" s="22">
        <f>T!AM17</f>
        <v>91</v>
      </c>
      <c r="AR14" s="22">
        <f>T!AN17</f>
        <v>91</v>
      </c>
      <c r="AS14" s="22">
        <f>T!AO17</f>
        <v>81</v>
      </c>
      <c r="AT14" s="22">
        <f>T!AP17</f>
        <v>80</v>
      </c>
      <c r="AU14" s="22">
        <f>T!AQ17</f>
        <v>125</v>
      </c>
      <c r="AV14" s="22">
        <f>T!AR17</f>
        <v>144</v>
      </c>
      <c r="AW14" s="22">
        <f>T!AS17</f>
        <v>122</v>
      </c>
      <c r="AX14" s="22">
        <f>T!AT17</f>
        <v>135</v>
      </c>
      <c r="AY14" s="22">
        <f>T!AU17</f>
        <v>110</v>
      </c>
      <c r="AZ14" s="22">
        <f>T!AV17</f>
        <v>125</v>
      </c>
      <c r="BA14" s="22">
        <f>T!AW17</f>
        <v>125</v>
      </c>
      <c r="BB14" s="22">
        <f>T!AX17</f>
        <v>105</v>
      </c>
      <c r="BC14" s="22">
        <f>T!AY17</f>
        <v>97</v>
      </c>
      <c r="BD14" s="22">
        <f>T!AZ17</f>
        <v>88</v>
      </c>
      <c r="BE14" s="22">
        <f>T!BA17</f>
        <v>85</v>
      </c>
      <c r="BF14" s="22">
        <f>T!BB17</f>
        <v>82</v>
      </c>
    </row>
    <row r="15" spans="1:58" ht="11.25">
      <c r="A15" s="9"/>
      <c r="F15" s="19"/>
      <c r="G15" s="19"/>
      <c r="H15" s="26">
        <f aca="true" t="shared" si="4" ref="H15:BF15">($D14-H14)/$F14</f>
        <v>6.373626373626374</v>
      </c>
      <c r="I15" s="26">
        <f t="shared" si="4"/>
        <v>9.010989010989011</v>
      </c>
      <c r="J15" s="26">
        <f t="shared" si="4"/>
        <v>9.010989010989011</v>
      </c>
      <c r="K15" s="26">
        <f t="shared" si="4"/>
        <v>2.197802197802198</v>
      </c>
      <c r="L15" s="26">
        <f t="shared" si="4"/>
        <v>8.901098901098901</v>
      </c>
      <c r="M15" s="26">
        <f t="shared" si="4"/>
        <v>7.142857142857143</v>
      </c>
      <c r="N15" s="26">
        <f t="shared" si="4"/>
        <v>3.296703296703297</v>
      </c>
      <c r="O15" s="26">
        <f t="shared" si="4"/>
        <v>3.296703296703297</v>
      </c>
      <c r="P15" s="26">
        <f t="shared" si="4"/>
        <v>0</v>
      </c>
      <c r="Q15" s="26">
        <f t="shared" si="4"/>
        <v>7.6923076923076925</v>
      </c>
      <c r="R15" s="26">
        <f t="shared" si="4"/>
        <v>7.142857142857143</v>
      </c>
      <c r="S15" s="26">
        <f t="shared" si="4"/>
        <v>2.6373626373626373</v>
      </c>
      <c r="T15" s="26">
        <f t="shared" si="4"/>
        <v>6.263736263736264</v>
      </c>
      <c r="U15" s="26">
        <f t="shared" si="4"/>
        <v>9.56043956043956</v>
      </c>
      <c r="V15" s="26">
        <f t="shared" si="4"/>
        <v>7.142857142857143</v>
      </c>
      <c r="W15" s="26">
        <f t="shared" si="4"/>
        <v>3.296703296703297</v>
      </c>
      <c r="X15" s="26">
        <f t="shared" si="4"/>
        <v>3.296703296703297</v>
      </c>
      <c r="Y15" s="26">
        <f t="shared" si="4"/>
        <v>3.296703296703297</v>
      </c>
      <c r="Z15" s="26">
        <f t="shared" si="4"/>
        <v>8.791208791208792</v>
      </c>
      <c r="AA15" s="26">
        <f t="shared" si="4"/>
        <v>8.021978021978022</v>
      </c>
      <c r="AB15" s="26">
        <f t="shared" si="4"/>
        <v>6.813186813186814</v>
      </c>
      <c r="AC15" s="26">
        <f t="shared" si="4"/>
        <v>6.813186813186814</v>
      </c>
      <c r="AD15" s="26">
        <f t="shared" si="4"/>
        <v>6.813186813186814</v>
      </c>
      <c r="AE15" s="26">
        <f t="shared" si="4"/>
        <v>9.670329670329672</v>
      </c>
      <c r="AF15" s="26">
        <f t="shared" si="4"/>
        <v>4.945054945054945</v>
      </c>
      <c r="AG15" s="26">
        <f t="shared" si="4"/>
        <v>9.56043956043956</v>
      </c>
      <c r="AH15" s="26">
        <f t="shared" si="4"/>
        <v>2.087912087912088</v>
      </c>
      <c r="AI15" s="26">
        <f t="shared" si="4"/>
        <v>4.065934065934066</v>
      </c>
      <c r="AJ15" s="26">
        <f t="shared" si="4"/>
        <v>4.065934065934066</v>
      </c>
      <c r="AK15" s="26">
        <f t="shared" si="4"/>
        <v>0</v>
      </c>
      <c r="AL15" s="26">
        <f t="shared" si="4"/>
        <v>3.076923076923077</v>
      </c>
      <c r="AM15" s="26">
        <f t="shared" si="4"/>
        <v>6.153846153846154</v>
      </c>
      <c r="AN15" s="26">
        <f t="shared" si="4"/>
        <v>0.32967032967032966</v>
      </c>
      <c r="AO15" s="26">
        <f t="shared" si="4"/>
        <v>3.186813186813187</v>
      </c>
      <c r="AP15" s="26">
        <f t="shared" si="4"/>
        <v>10</v>
      </c>
      <c r="AQ15" s="26">
        <f t="shared" si="4"/>
        <v>8.681318681318682</v>
      </c>
      <c r="AR15" s="26">
        <f t="shared" si="4"/>
        <v>8.681318681318682</v>
      </c>
      <c r="AS15" s="26">
        <f t="shared" si="4"/>
        <v>9.780219780219781</v>
      </c>
      <c r="AT15" s="26">
        <f t="shared" si="4"/>
        <v>9.89010989010989</v>
      </c>
      <c r="AU15" s="26">
        <f t="shared" si="4"/>
        <v>4.945054945054945</v>
      </c>
      <c r="AV15" s="26">
        <f t="shared" si="4"/>
        <v>2.857142857142857</v>
      </c>
      <c r="AW15" s="26">
        <f t="shared" si="4"/>
        <v>5.274725274725275</v>
      </c>
      <c r="AX15" s="26">
        <f t="shared" si="4"/>
        <v>3.8461538461538463</v>
      </c>
      <c r="AY15" s="26">
        <f t="shared" si="4"/>
        <v>6.593406593406594</v>
      </c>
      <c r="AZ15" s="26">
        <f t="shared" si="4"/>
        <v>4.945054945054945</v>
      </c>
      <c r="BA15" s="26">
        <f t="shared" si="4"/>
        <v>4.945054945054945</v>
      </c>
      <c r="BB15" s="26">
        <f t="shared" si="4"/>
        <v>7.142857142857143</v>
      </c>
      <c r="BC15" s="26">
        <f t="shared" si="4"/>
        <v>8.021978021978022</v>
      </c>
      <c r="BD15" s="26">
        <f t="shared" si="4"/>
        <v>9.010989010989011</v>
      </c>
      <c r="BE15" s="26">
        <f t="shared" si="4"/>
        <v>9.340659340659341</v>
      </c>
      <c r="BF15" s="26">
        <f t="shared" si="4"/>
        <v>9.670329670329672</v>
      </c>
    </row>
    <row r="16" spans="1:58" ht="11.25">
      <c r="A16" s="9"/>
      <c r="F16" s="19"/>
      <c r="G16" s="19"/>
      <c r="H16" s="26">
        <f>H15*$B14</f>
        <v>47.8021978021978</v>
      </c>
      <c r="I16" s="26">
        <f>I15*$B14</f>
        <v>67.58241758241758</v>
      </c>
      <c r="J16" s="26">
        <f aca="true" t="shared" si="5" ref="J16:BF16">J15*$B14</f>
        <v>67.58241758241758</v>
      </c>
      <c r="K16" s="26">
        <f t="shared" si="5"/>
        <v>16.483516483516485</v>
      </c>
      <c r="L16" s="26">
        <f t="shared" si="5"/>
        <v>66.75824175824177</v>
      </c>
      <c r="M16" s="26">
        <f t="shared" si="5"/>
        <v>53.57142857142858</v>
      </c>
      <c r="N16" s="26">
        <f t="shared" si="5"/>
        <v>24.725274725274726</v>
      </c>
      <c r="O16" s="26">
        <f t="shared" si="5"/>
        <v>24.725274725274726</v>
      </c>
      <c r="P16" s="26">
        <f t="shared" si="5"/>
        <v>0</v>
      </c>
      <c r="Q16" s="26">
        <f t="shared" si="5"/>
        <v>57.69230769230769</v>
      </c>
      <c r="R16" s="26">
        <f t="shared" si="5"/>
        <v>53.57142857142858</v>
      </c>
      <c r="S16" s="26">
        <f t="shared" si="5"/>
        <v>19.78021978021978</v>
      </c>
      <c r="T16" s="26">
        <f t="shared" si="5"/>
        <v>46.97802197802198</v>
      </c>
      <c r="U16" s="26">
        <f t="shared" si="5"/>
        <v>71.7032967032967</v>
      </c>
      <c r="V16" s="26">
        <f t="shared" si="5"/>
        <v>53.57142857142858</v>
      </c>
      <c r="W16" s="26">
        <f t="shared" si="5"/>
        <v>24.725274725274726</v>
      </c>
      <c r="X16" s="26">
        <f t="shared" si="5"/>
        <v>24.725274725274726</v>
      </c>
      <c r="Y16" s="26">
        <f t="shared" si="5"/>
        <v>24.725274725274726</v>
      </c>
      <c r="Z16" s="26">
        <f t="shared" si="5"/>
        <v>65.93406593406594</v>
      </c>
      <c r="AA16" s="26">
        <f t="shared" si="5"/>
        <v>60.16483516483517</v>
      </c>
      <c r="AB16" s="26">
        <f t="shared" si="5"/>
        <v>51.0989010989011</v>
      </c>
      <c r="AC16" s="26">
        <f t="shared" si="5"/>
        <v>51.0989010989011</v>
      </c>
      <c r="AD16" s="26">
        <f t="shared" si="5"/>
        <v>51.0989010989011</v>
      </c>
      <c r="AE16" s="26">
        <f t="shared" si="5"/>
        <v>72.52747252747254</v>
      </c>
      <c r="AF16" s="26">
        <f t="shared" si="5"/>
        <v>37.08791208791209</v>
      </c>
      <c r="AG16" s="26">
        <f t="shared" si="5"/>
        <v>71.7032967032967</v>
      </c>
      <c r="AH16" s="26">
        <f t="shared" si="5"/>
        <v>15.65934065934066</v>
      </c>
      <c r="AI16" s="26">
        <f t="shared" si="5"/>
        <v>30.494505494505493</v>
      </c>
      <c r="AJ16" s="26">
        <f t="shared" si="5"/>
        <v>30.494505494505493</v>
      </c>
      <c r="AK16" s="26">
        <f t="shared" si="5"/>
        <v>0</v>
      </c>
      <c r="AL16" s="26">
        <f t="shared" si="5"/>
        <v>23.076923076923077</v>
      </c>
      <c r="AM16" s="26">
        <f t="shared" si="5"/>
        <v>46.15384615384615</v>
      </c>
      <c r="AN16" s="26">
        <f t="shared" si="5"/>
        <v>2.4725274725274726</v>
      </c>
      <c r="AO16" s="26">
        <f t="shared" si="5"/>
        <v>23.9010989010989</v>
      </c>
      <c r="AP16" s="26">
        <f t="shared" si="5"/>
        <v>75</v>
      </c>
      <c r="AQ16" s="26">
        <f t="shared" si="5"/>
        <v>65.10989010989012</v>
      </c>
      <c r="AR16" s="26">
        <f t="shared" si="5"/>
        <v>65.10989010989012</v>
      </c>
      <c r="AS16" s="26">
        <f t="shared" si="5"/>
        <v>73.35164835164835</v>
      </c>
      <c r="AT16" s="26">
        <f t="shared" si="5"/>
        <v>74.17582417582418</v>
      </c>
      <c r="AU16" s="26">
        <f t="shared" si="5"/>
        <v>37.08791208791209</v>
      </c>
      <c r="AV16" s="26">
        <f t="shared" si="5"/>
        <v>21.42857142857143</v>
      </c>
      <c r="AW16" s="26">
        <f t="shared" si="5"/>
        <v>39.56043956043956</v>
      </c>
      <c r="AX16" s="26">
        <f t="shared" si="5"/>
        <v>28.846153846153847</v>
      </c>
      <c r="AY16" s="26">
        <f t="shared" si="5"/>
        <v>49.45054945054945</v>
      </c>
      <c r="AZ16" s="26">
        <f t="shared" si="5"/>
        <v>37.08791208791209</v>
      </c>
      <c r="BA16" s="26">
        <f t="shared" si="5"/>
        <v>37.08791208791209</v>
      </c>
      <c r="BB16" s="26">
        <f t="shared" si="5"/>
        <v>53.57142857142858</v>
      </c>
      <c r="BC16" s="26">
        <f t="shared" si="5"/>
        <v>60.16483516483517</v>
      </c>
      <c r="BD16" s="26">
        <f t="shared" si="5"/>
        <v>67.58241758241758</v>
      </c>
      <c r="BE16" s="26">
        <f t="shared" si="5"/>
        <v>70.05494505494507</v>
      </c>
      <c r="BF16" s="26">
        <f t="shared" si="5"/>
        <v>72.52747252747254</v>
      </c>
    </row>
    <row r="17" spans="1:9" ht="11.25">
      <c r="A17" s="20"/>
      <c r="F17" s="19"/>
      <c r="G17" s="19"/>
      <c r="H17" s="1"/>
      <c r="I17" s="1"/>
    </row>
    <row r="18" spans="1:58" ht="11.25">
      <c r="A18" s="20" t="s">
        <v>17</v>
      </c>
      <c r="B18" s="13">
        <v>9</v>
      </c>
      <c r="C18" s="22">
        <f>MIN(H18:BB18)</f>
        <v>45</v>
      </c>
      <c r="D18" s="22">
        <f>MAX(H18:BB18)</f>
        <v>500</v>
      </c>
      <c r="E18" s="22">
        <v>10</v>
      </c>
      <c r="F18" s="22">
        <f>(D18-C18)/E18</f>
        <v>45.5</v>
      </c>
      <c r="G18" s="22"/>
      <c r="H18" s="22">
        <f>T!D20</f>
        <v>165</v>
      </c>
      <c r="I18" s="22">
        <f>T!E20</f>
        <v>250</v>
      </c>
      <c r="J18" s="22">
        <f>T!F20</f>
        <v>250</v>
      </c>
      <c r="K18" s="22">
        <f>T!G20</f>
        <v>130</v>
      </c>
      <c r="L18" s="22">
        <f>T!H20</f>
        <v>84</v>
      </c>
      <c r="M18" s="22">
        <f>T!I20</f>
        <v>120</v>
      </c>
      <c r="N18" s="22">
        <f>T!J20</f>
        <v>110</v>
      </c>
      <c r="O18" s="22">
        <f>T!K20</f>
        <v>125</v>
      </c>
      <c r="P18" s="22">
        <f>T!L20</f>
        <v>160</v>
      </c>
      <c r="Q18" s="22">
        <f>T!M20</f>
        <v>103</v>
      </c>
      <c r="R18" s="22">
        <f>T!N20</f>
        <v>230</v>
      </c>
      <c r="S18" s="22">
        <f>T!O20</f>
        <v>100</v>
      </c>
      <c r="T18" s="22">
        <f>T!P20</f>
        <v>200</v>
      </c>
      <c r="U18" s="22">
        <f>T!Q20</f>
        <v>50</v>
      </c>
      <c r="V18" s="22">
        <f>T!R20</f>
        <v>150</v>
      </c>
      <c r="W18" s="22">
        <f>T!S20</f>
        <v>118</v>
      </c>
      <c r="X18" s="22">
        <f>T!T20</f>
        <v>118</v>
      </c>
      <c r="Y18" s="22">
        <f>T!U20</f>
        <v>118</v>
      </c>
      <c r="Z18" s="22">
        <f>T!V20</f>
        <v>60</v>
      </c>
      <c r="AA18" s="22">
        <f>T!W20</f>
        <v>90</v>
      </c>
      <c r="AB18" s="22">
        <f>T!X20</f>
        <v>95</v>
      </c>
      <c r="AC18" s="22">
        <f>T!Y20</f>
        <v>45</v>
      </c>
      <c r="AD18" s="22">
        <f>T!Z20</f>
        <v>45</v>
      </c>
      <c r="AE18" s="22">
        <f>T!AA20</f>
        <v>150</v>
      </c>
      <c r="AF18" s="22">
        <f>T!AB20</f>
        <v>95</v>
      </c>
      <c r="AG18" s="22">
        <f>T!AC20</f>
        <v>70</v>
      </c>
      <c r="AH18" s="22">
        <f>T!AD20</f>
        <v>260</v>
      </c>
      <c r="AI18" s="22">
        <f>T!AE20</f>
        <v>158</v>
      </c>
      <c r="AJ18" s="22">
        <f>T!AF20</f>
        <v>158</v>
      </c>
      <c r="AK18" s="22">
        <f>T!AG20</f>
        <v>165</v>
      </c>
      <c r="AL18" s="22">
        <f>T!AH20</f>
        <v>158</v>
      </c>
      <c r="AM18" s="22">
        <f>T!AI20</f>
        <v>158</v>
      </c>
      <c r="AN18" s="22">
        <f>T!AJ20</f>
        <v>158</v>
      </c>
      <c r="AO18" s="22">
        <f>T!AK20</f>
        <v>158</v>
      </c>
      <c r="AP18" s="22">
        <f>T!AL20</f>
        <v>100</v>
      </c>
      <c r="AQ18" s="22">
        <f>T!AM20</f>
        <v>100</v>
      </c>
      <c r="AR18" s="22">
        <f>T!AN20</f>
        <v>100</v>
      </c>
      <c r="AS18" s="22">
        <f>T!AO20</f>
        <v>75</v>
      </c>
      <c r="AT18" s="22">
        <f>T!AP20</f>
        <v>170</v>
      </c>
      <c r="AU18" s="22">
        <f>T!AQ20</f>
        <v>500</v>
      </c>
      <c r="AV18" s="22">
        <f>T!AR20</f>
        <v>220</v>
      </c>
      <c r="AW18" s="22">
        <f>T!AS20</f>
        <v>105</v>
      </c>
      <c r="AX18" s="22">
        <f>T!AT20</f>
        <v>100</v>
      </c>
      <c r="AY18" s="22">
        <f>T!AU20</f>
        <v>115</v>
      </c>
      <c r="AZ18" s="22">
        <f>T!AV20</f>
        <v>115</v>
      </c>
      <c r="BA18" s="22">
        <f>T!AW20</f>
        <v>200</v>
      </c>
      <c r="BB18" s="22">
        <f>T!AX20</f>
        <v>140</v>
      </c>
      <c r="BC18" s="22">
        <f>T!AY20</f>
        <v>160</v>
      </c>
      <c r="BD18" s="22">
        <f>T!AZ20</f>
        <v>130</v>
      </c>
      <c r="BE18" s="22">
        <f>T!BA20</f>
        <v>140</v>
      </c>
      <c r="BF18" s="22">
        <f>T!BB20</f>
        <v>100</v>
      </c>
    </row>
    <row r="19" spans="1:58" ht="11.25">
      <c r="A19" s="20"/>
      <c r="F19" s="19"/>
      <c r="G19" s="19"/>
      <c r="H19" s="26">
        <f aca="true" t="shared" si="6" ref="H19:BF19">(H18-$C18)/$F18</f>
        <v>2.6373626373626373</v>
      </c>
      <c r="I19" s="26">
        <f t="shared" si="6"/>
        <v>4.5054945054945055</v>
      </c>
      <c r="J19" s="26">
        <f t="shared" si="6"/>
        <v>4.5054945054945055</v>
      </c>
      <c r="K19" s="26">
        <f t="shared" si="6"/>
        <v>1.8681318681318682</v>
      </c>
      <c r="L19" s="26">
        <f t="shared" si="6"/>
        <v>0.8571428571428571</v>
      </c>
      <c r="M19" s="26">
        <f t="shared" si="6"/>
        <v>1.6483516483516483</v>
      </c>
      <c r="N19" s="26">
        <f t="shared" si="6"/>
        <v>1.4285714285714286</v>
      </c>
      <c r="O19" s="26">
        <f t="shared" si="6"/>
        <v>1.7582417582417582</v>
      </c>
      <c r="P19" s="26">
        <f t="shared" si="6"/>
        <v>2.5274725274725274</v>
      </c>
      <c r="Q19" s="26">
        <f t="shared" si="6"/>
        <v>1.2747252747252746</v>
      </c>
      <c r="R19" s="26">
        <f t="shared" si="6"/>
        <v>4.065934065934066</v>
      </c>
      <c r="S19" s="26">
        <f t="shared" si="6"/>
        <v>1.2087912087912087</v>
      </c>
      <c r="T19" s="26">
        <f t="shared" si="6"/>
        <v>3.4065934065934065</v>
      </c>
      <c r="U19" s="26">
        <f t="shared" si="6"/>
        <v>0.10989010989010989</v>
      </c>
      <c r="V19" s="26">
        <f t="shared" si="6"/>
        <v>2.3076923076923075</v>
      </c>
      <c r="W19" s="26">
        <f t="shared" si="6"/>
        <v>1.6043956043956045</v>
      </c>
      <c r="X19" s="26">
        <f t="shared" si="6"/>
        <v>1.6043956043956045</v>
      </c>
      <c r="Y19" s="26">
        <f t="shared" si="6"/>
        <v>1.6043956043956045</v>
      </c>
      <c r="Z19" s="26">
        <f t="shared" si="6"/>
        <v>0.32967032967032966</v>
      </c>
      <c r="AA19" s="26">
        <f t="shared" si="6"/>
        <v>0.989010989010989</v>
      </c>
      <c r="AB19" s="26">
        <f t="shared" si="6"/>
        <v>1.098901098901099</v>
      </c>
      <c r="AC19" s="26">
        <f t="shared" si="6"/>
        <v>0</v>
      </c>
      <c r="AD19" s="26">
        <f t="shared" si="6"/>
        <v>0</v>
      </c>
      <c r="AE19" s="26">
        <f t="shared" si="6"/>
        <v>2.3076923076923075</v>
      </c>
      <c r="AF19" s="26">
        <f t="shared" si="6"/>
        <v>1.098901098901099</v>
      </c>
      <c r="AG19" s="26">
        <f t="shared" si="6"/>
        <v>0.5494505494505495</v>
      </c>
      <c r="AH19" s="26">
        <f t="shared" si="6"/>
        <v>4.725274725274725</v>
      </c>
      <c r="AI19" s="26">
        <f t="shared" si="6"/>
        <v>2.4835164835164836</v>
      </c>
      <c r="AJ19" s="26">
        <f t="shared" si="6"/>
        <v>2.4835164835164836</v>
      </c>
      <c r="AK19" s="26">
        <f t="shared" si="6"/>
        <v>2.6373626373626373</v>
      </c>
      <c r="AL19" s="26">
        <f t="shared" si="6"/>
        <v>2.4835164835164836</v>
      </c>
      <c r="AM19" s="26">
        <f t="shared" si="6"/>
        <v>2.4835164835164836</v>
      </c>
      <c r="AN19" s="26">
        <f t="shared" si="6"/>
        <v>2.4835164835164836</v>
      </c>
      <c r="AO19" s="26">
        <f t="shared" si="6"/>
        <v>2.4835164835164836</v>
      </c>
      <c r="AP19" s="26">
        <f t="shared" si="6"/>
        <v>1.2087912087912087</v>
      </c>
      <c r="AQ19" s="26">
        <f t="shared" si="6"/>
        <v>1.2087912087912087</v>
      </c>
      <c r="AR19" s="26">
        <f t="shared" si="6"/>
        <v>1.2087912087912087</v>
      </c>
      <c r="AS19" s="26">
        <f t="shared" si="6"/>
        <v>0.6593406593406593</v>
      </c>
      <c r="AT19" s="26">
        <f t="shared" si="6"/>
        <v>2.7472527472527473</v>
      </c>
      <c r="AU19" s="26">
        <f t="shared" si="6"/>
        <v>10</v>
      </c>
      <c r="AV19" s="26">
        <f t="shared" si="6"/>
        <v>3.8461538461538463</v>
      </c>
      <c r="AW19" s="26">
        <f t="shared" si="6"/>
        <v>1.3186813186813187</v>
      </c>
      <c r="AX19" s="26">
        <f t="shared" si="6"/>
        <v>1.2087912087912087</v>
      </c>
      <c r="AY19" s="26">
        <f t="shared" si="6"/>
        <v>1.5384615384615385</v>
      </c>
      <c r="AZ19" s="26">
        <f t="shared" si="6"/>
        <v>1.5384615384615385</v>
      </c>
      <c r="BA19" s="26">
        <f t="shared" si="6"/>
        <v>3.4065934065934065</v>
      </c>
      <c r="BB19" s="26">
        <f t="shared" si="6"/>
        <v>2.087912087912088</v>
      </c>
      <c r="BC19" s="26">
        <f t="shared" si="6"/>
        <v>2.5274725274725274</v>
      </c>
      <c r="BD19" s="26">
        <f t="shared" si="6"/>
        <v>1.8681318681318682</v>
      </c>
      <c r="BE19" s="26">
        <f t="shared" si="6"/>
        <v>2.087912087912088</v>
      </c>
      <c r="BF19" s="26">
        <f t="shared" si="6"/>
        <v>1.2087912087912087</v>
      </c>
    </row>
    <row r="20" spans="1:58" ht="11.25">
      <c r="A20" s="20"/>
      <c r="F20" s="19"/>
      <c r="G20" s="19"/>
      <c r="H20" s="26">
        <f>H19*$B18</f>
        <v>23.736263736263737</v>
      </c>
      <c r="I20" s="26">
        <f>I19*$B18</f>
        <v>40.54945054945055</v>
      </c>
      <c r="J20" s="26">
        <f aca="true" t="shared" si="7" ref="J20:BF20">J19*$B18</f>
        <v>40.54945054945055</v>
      </c>
      <c r="K20" s="26">
        <f t="shared" si="7"/>
        <v>16.813186813186814</v>
      </c>
      <c r="L20" s="26">
        <f t="shared" si="7"/>
        <v>7.7142857142857135</v>
      </c>
      <c r="M20" s="26">
        <f t="shared" si="7"/>
        <v>14.835164835164834</v>
      </c>
      <c r="N20" s="26">
        <f t="shared" si="7"/>
        <v>12.857142857142858</v>
      </c>
      <c r="O20" s="26">
        <f t="shared" si="7"/>
        <v>15.824175824175825</v>
      </c>
      <c r="P20" s="26">
        <f t="shared" si="7"/>
        <v>22.747252747252745</v>
      </c>
      <c r="Q20" s="26">
        <f t="shared" si="7"/>
        <v>11.47252747252747</v>
      </c>
      <c r="R20" s="26">
        <f t="shared" si="7"/>
        <v>36.59340659340659</v>
      </c>
      <c r="S20" s="26">
        <f t="shared" si="7"/>
        <v>10.879120879120878</v>
      </c>
      <c r="T20" s="26">
        <f t="shared" si="7"/>
        <v>30.659340659340657</v>
      </c>
      <c r="U20" s="26">
        <f t="shared" si="7"/>
        <v>0.989010989010989</v>
      </c>
      <c r="V20" s="26">
        <f t="shared" si="7"/>
        <v>20.769230769230766</v>
      </c>
      <c r="W20" s="26">
        <f t="shared" si="7"/>
        <v>14.43956043956044</v>
      </c>
      <c r="X20" s="26">
        <f t="shared" si="7"/>
        <v>14.43956043956044</v>
      </c>
      <c r="Y20" s="26">
        <f t="shared" si="7"/>
        <v>14.43956043956044</v>
      </c>
      <c r="Z20" s="26">
        <f t="shared" si="7"/>
        <v>2.967032967032967</v>
      </c>
      <c r="AA20" s="26">
        <f t="shared" si="7"/>
        <v>8.901098901098901</v>
      </c>
      <c r="AB20" s="26">
        <f t="shared" si="7"/>
        <v>9.89010989010989</v>
      </c>
      <c r="AC20" s="26">
        <f t="shared" si="7"/>
        <v>0</v>
      </c>
      <c r="AD20" s="26">
        <f t="shared" si="7"/>
        <v>0</v>
      </c>
      <c r="AE20" s="26">
        <f t="shared" si="7"/>
        <v>20.769230769230766</v>
      </c>
      <c r="AF20" s="26">
        <f t="shared" si="7"/>
        <v>9.89010989010989</v>
      </c>
      <c r="AG20" s="26">
        <f t="shared" si="7"/>
        <v>4.945054945054945</v>
      </c>
      <c r="AH20" s="26">
        <f t="shared" si="7"/>
        <v>42.527472527472526</v>
      </c>
      <c r="AI20" s="26">
        <f t="shared" si="7"/>
        <v>22.35164835164835</v>
      </c>
      <c r="AJ20" s="26">
        <f t="shared" si="7"/>
        <v>22.35164835164835</v>
      </c>
      <c r="AK20" s="26">
        <f t="shared" si="7"/>
        <v>23.736263736263737</v>
      </c>
      <c r="AL20" s="26">
        <f t="shared" si="7"/>
        <v>22.35164835164835</v>
      </c>
      <c r="AM20" s="26">
        <f t="shared" si="7"/>
        <v>22.35164835164835</v>
      </c>
      <c r="AN20" s="26">
        <f t="shared" si="7"/>
        <v>22.35164835164835</v>
      </c>
      <c r="AO20" s="26">
        <f t="shared" si="7"/>
        <v>22.35164835164835</v>
      </c>
      <c r="AP20" s="26">
        <f t="shared" si="7"/>
        <v>10.879120879120878</v>
      </c>
      <c r="AQ20" s="26">
        <f t="shared" si="7"/>
        <v>10.879120879120878</v>
      </c>
      <c r="AR20" s="26">
        <f t="shared" si="7"/>
        <v>10.879120879120878</v>
      </c>
      <c r="AS20" s="26">
        <f t="shared" si="7"/>
        <v>5.934065934065934</v>
      </c>
      <c r="AT20" s="26">
        <f t="shared" si="7"/>
        <v>24.725274725274726</v>
      </c>
      <c r="AU20" s="26">
        <f t="shared" si="7"/>
        <v>90</v>
      </c>
      <c r="AV20" s="26">
        <f t="shared" si="7"/>
        <v>34.61538461538461</v>
      </c>
      <c r="AW20" s="26">
        <f t="shared" si="7"/>
        <v>11.868131868131869</v>
      </c>
      <c r="AX20" s="26">
        <f t="shared" si="7"/>
        <v>10.879120879120878</v>
      </c>
      <c r="AY20" s="26">
        <f t="shared" si="7"/>
        <v>13.846153846153847</v>
      </c>
      <c r="AZ20" s="26">
        <f t="shared" si="7"/>
        <v>13.846153846153847</v>
      </c>
      <c r="BA20" s="26">
        <f t="shared" si="7"/>
        <v>30.659340659340657</v>
      </c>
      <c r="BB20" s="26">
        <f t="shared" si="7"/>
        <v>18.791208791208792</v>
      </c>
      <c r="BC20" s="26">
        <f t="shared" si="7"/>
        <v>22.747252747252745</v>
      </c>
      <c r="BD20" s="26">
        <f t="shared" si="7"/>
        <v>16.813186813186814</v>
      </c>
      <c r="BE20" s="26">
        <f t="shared" si="7"/>
        <v>18.791208791208792</v>
      </c>
      <c r="BF20" s="26">
        <f t="shared" si="7"/>
        <v>10.879120879120878</v>
      </c>
    </row>
    <row r="21" spans="1:9" ht="11.25">
      <c r="A21" s="20"/>
      <c r="F21" s="19"/>
      <c r="G21" s="19"/>
      <c r="H21" s="22"/>
      <c r="I21" s="22"/>
    </row>
    <row r="22" spans="1:58" ht="11.25">
      <c r="A22" s="20" t="s">
        <v>18</v>
      </c>
      <c r="B22" s="13">
        <v>6</v>
      </c>
      <c r="C22" s="22">
        <f>MIN(H22:BB22)</f>
        <v>150</v>
      </c>
      <c r="D22" s="22">
        <f>MAX(H22:BB22)</f>
        <v>600</v>
      </c>
      <c r="E22" s="22">
        <v>10</v>
      </c>
      <c r="F22" s="22">
        <f>(D22-C22)/E22</f>
        <v>45</v>
      </c>
      <c r="G22" s="22"/>
      <c r="H22" s="22">
        <f>T!D21</f>
        <v>285</v>
      </c>
      <c r="I22" s="22">
        <f>T!E21</f>
        <v>300</v>
      </c>
      <c r="J22" s="22">
        <f>T!F21</f>
        <v>300</v>
      </c>
      <c r="K22" s="22">
        <f>T!G21</f>
        <v>285</v>
      </c>
      <c r="L22" s="22">
        <f>T!H21</f>
        <v>240</v>
      </c>
      <c r="M22" s="22">
        <f>T!I21</f>
        <v>320</v>
      </c>
      <c r="N22" s="22">
        <f>T!J21</f>
        <v>280</v>
      </c>
      <c r="O22" s="22">
        <f>T!K21</f>
        <v>360</v>
      </c>
      <c r="P22" s="22">
        <f>T!L21</f>
        <v>420</v>
      </c>
      <c r="Q22" s="22">
        <f>T!M21</f>
        <v>270</v>
      </c>
      <c r="R22" s="22">
        <f>T!N21</f>
        <v>405</v>
      </c>
      <c r="S22" s="22">
        <f>T!O21</f>
        <v>240</v>
      </c>
      <c r="T22" s="22">
        <f>T!P21</f>
        <v>600</v>
      </c>
      <c r="U22" s="22">
        <f>T!Q21</f>
        <v>210</v>
      </c>
      <c r="V22" s="22">
        <f>T!R21</f>
        <v>420</v>
      </c>
      <c r="W22" s="22">
        <f>T!S21</f>
        <v>175</v>
      </c>
      <c r="X22" s="22">
        <f>T!T21</f>
        <v>175</v>
      </c>
      <c r="Y22" s="22">
        <f>T!U21</f>
        <v>175</v>
      </c>
      <c r="Z22" s="22">
        <f>T!V21</f>
        <v>225</v>
      </c>
      <c r="AA22" s="22">
        <f>T!W21</f>
        <v>150</v>
      </c>
      <c r="AB22" s="22">
        <f>T!X21</f>
        <v>165</v>
      </c>
      <c r="AC22" s="22">
        <f>T!Y21</f>
        <v>165</v>
      </c>
      <c r="AD22" s="22">
        <f>T!Z21</f>
        <v>165</v>
      </c>
      <c r="AE22" s="22">
        <f>T!AA21</f>
        <v>210</v>
      </c>
      <c r="AF22" s="22">
        <f>T!AB21</f>
        <v>160</v>
      </c>
      <c r="AG22" s="22">
        <f>T!AC21</f>
        <v>165</v>
      </c>
      <c r="AH22" s="22">
        <f>T!AD21</f>
        <v>270</v>
      </c>
      <c r="AI22" s="22">
        <f>T!AE21</f>
        <v>210</v>
      </c>
      <c r="AJ22" s="22">
        <f>T!AF21</f>
        <v>210</v>
      </c>
      <c r="AK22" s="22">
        <f>T!AG21</f>
        <v>240</v>
      </c>
      <c r="AL22" s="22">
        <f>T!AH21</f>
        <v>210</v>
      </c>
      <c r="AM22" s="22">
        <f>T!AI21</f>
        <v>210</v>
      </c>
      <c r="AN22" s="22">
        <f>T!AJ21</f>
        <v>210</v>
      </c>
      <c r="AO22" s="22">
        <f>T!AK21</f>
        <v>210</v>
      </c>
      <c r="AP22" s="22">
        <f>T!AL21</f>
        <v>160</v>
      </c>
      <c r="AQ22" s="22">
        <f>T!AM21</f>
        <v>160</v>
      </c>
      <c r="AR22" s="22">
        <f>T!AN21</f>
        <v>160</v>
      </c>
      <c r="AS22" s="22">
        <f>T!AO21</f>
        <v>200</v>
      </c>
      <c r="AT22" s="22">
        <f>T!AP21</f>
        <v>210</v>
      </c>
      <c r="AU22" s="22">
        <f>T!AQ21</f>
        <v>360</v>
      </c>
      <c r="AV22" s="22">
        <f>T!AR21</f>
        <v>240</v>
      </c>
      <c r="AW22" s="22">
        <f>T!AS21</f>
        <v>165</v>
      </c>
      <c r="AX22" s="22">
        <f>T!AT21</f>
        <v>300</v>
      </c>
      <c r="AY22" s="22">
        <f>T!AU21</f>
        <v>195</v>
      </c>
      <c r="AZ22" s="22">
        <f>T!AV21</f>
        <v>195</v>
      </c>
      <c r="BA22" s="22">
        <f>T!AW21</f>
        <v>300</v>
      </c>
      <c r="BB22" s="22">
        <f>T!AX21</f>
        <v>230</v>
      </c>
      <c r="BC22" s="22">
        <f>T!AY21</f>
        <v>230</v>
      </c>
      <c r="BD22" s="22">
        <f>T!AZ21</f>
        <v>150</v>
      </c>
      <c r="BE22" s="22">
        <f>T!BA21</f>
        <v>200</v>
      </c>
      <c r="BF22" s="22">
        <f>T!BB21</f>
        <v>245</v>
      </c>
    </row>
    <row r="23" spans="1:58" ht="11.25">
      <c r="A23" s="20"/>
      <c r="F23" s="19"/>
      <c r="G23" s="19"/>
      <c r="H23" s="26">
        <f aca="true" t="shared" si="8" ref="H23:BF23">(H22-$C22)/$F22</f>
        <v>3</v>
      </c>
      <c r="I23" s="26">
        <f t="shared" si="8"/>
        <v>3.3333333333333335</v>
      </c>
      <c r="J23" s="26">
        <f t="shared" si="8"/>
        <v>3.3333333333333335</v>
      </c>
      <c r="K23" s="26">
        <f t="shared" si="8"/>
        <v>3</v>
      </c>
      <c r="L23" s="26">
        <f t="shared" si="8"/>
        <v>2</v>
      </c>
      <c r="M23" s="26">
        <f t="shared" si="8"/>
        <v>3.7777777777777777</v>
      </c>
      <c r="N23" s="26">
        <f t="shared" si="8"/>
        <v>2.888888888888889</v>
      </c>
      <c r="O23" s="26">
        <f t="shared" si="8"/>
        <v>4.666666666666667</v>
      </c>
      <c r="P23" s="26">
        <f t="shared" si="8"/>
        <v>6</v>
      </c>
      <c r="Q23" s="26">
        <f t="shared" si="8"/>
        <v>2.6666666666666665</v>
      </c>
      <c r="R23" s="26">
        <f t="shared" si="8"/>
        <v>5.666666666666667</v>
      </c>
      <c r="S23" s="26">
        <f t="shared" si="8"/>
        <v>2</v>
      </c>
      <c r="T23" s="26">
        <f t="shared" si="8"/>
        <v>10</v>
      </c>
      <c r="U23" s="26">
        <f t="shared" si="8"/>
        <v>1.3333333333333333</v>
      </c>
      <c r="V23" s="26">
        <f t="shared" si="8"/>
        <v>6</v>
      </c>
      <c r="W23" s="26">
        <f t="shared" si="8"/>
        <v>0.5555555555555556</v>
      </c>
      <c r="X23" s="26">
        <f t="shared" si="8"/>
        <v>0.5555555555555556</v>
      </c>
      <c r="Y23" s="26">
        <f t="shared" si="8"/>
        <v>0.5555555555555556</v>
      </c>
      <c r="Z23" s="26">
        <f t="shared" si="8"/>
        <v>1.6666666666666667</v>
      </c>
      <c r="AA23" s="26">
        <f t="shared" si="8"/>
        <v>0</v>
      </c>
      <c r="AB23" s="26">
        <f t="shared" si="8"/>
        <v>0.3333333333333333</v>
      </c>
      <c r="AC23" s="26">
        <f t="shared" si="8"/>
        <v>0.3333333333333333</v>
      </c>
      <c r="AD23" s="26">
        <f t="shared" si="8"/>
        <v>0.3333333333333333</v>
      </c>
      <c r="AE23" s="26">
        <f t="shared" si="8"/>
        <v>1.3333333333333333</v>
      </c>
      <c r="AF23" s="26">
        <f t="shared" si="8"/>
        <v>0.2222222222222222</v>
      </c>
      <c r="AG23" s="26">
        <f t="shared" si="8"/>
        <v>0.3333333333333333</v>
      </c>
      <c r="AH23" s="26">
        <f t="shared" si="8"/>
        <v>2.6666666666666665</v>
      </c>
      <c r="AI23" s="26">
        <f t="shared" si="8"/>
        <v>1.3333333333333333</v>
      </c>
      <c r="AJ23" s="26">
        <f t="shared" si="8"/>
        <v>1.3333333333333333</v>
      </c>
      <c r="AK23" s="26">
        <f t="shared" si="8"/>
        <v>2</v>
      </c>
      <c r="AL23" s="26">
        <f t="shared" si="8"/>
        <v>1.3333333333333333</v>
      </c>
      <c r="AM23" s="26">
        <f t="shared" si="8"/>
        <v>1.3333333333333333</v>
      </c>
      <c r="AN23" s="26">
        <f t="shared" si="8"/>
        <v>1.3333333333333333</v>
      </c>
      <c r="AO23" s="26">
        <f t="shared" si="8"/>
        <v>1.3333333333333333</v>
      </c>
      <c r="AP23" s="26">
        <f t="shared" si="8"/>
        <v>0.2222222222222222</v>
      </c>
      <c r="AQ23" s="26">
        <f t="shared" si="8"/>
        <v>0.2222222222222222</v>
      </c>
      <c r="AR23" s="26">
        <f t="shared" si="8"/>
        <v>0.2222222222222222</v>
      </c>
      <c r="AS23" s="26">
        <f t="shared" si="8"/>
        <v>1.1111111111111112</v>
      </c>
      <c r="AT23" s="26">
        <f t="shared" si="8"/>
        <v>1.3333333333333333</v>
      </c>
      <c r="AU23" s="26">
        <f t="shared" si="8"/>
        <v>4.666666666666667</v>
      </c>
      <c r="AV23" s="26">
        <f t="shared" si="8"/>
        <v>2</v>
      </c>
      <c r="AW23" s="26">
        <f t="shared" si="8"/>
        <v>0.3333333333333333</v>
      </c>
      <c r="AX23" s="26">
        <f t="shared" si="8"/>
        <v>3.3333333333333335</v>
      </c>
      <c r="AY23" s="26">
        <f t="shared" si="8"/>
        <v>1</v>
      </c>
      <c r="AZ23" s="26">
        <f t="shared" si="8"/>
        <v>1</v>
      </c>
      <c r="BA23" s="26">
        <f t="shared" si="8"/>
        <v>3.3333333333333335</v>
      </c>
      <c r="BB23" s="26">
        <f t="shared" si="8"/>
        <v>1.7777777777777777</v>
      </c>
      <c r="BC23" s="26">
        <f t="shared" si="8"/>
        <v>1.7777777777777777</v>
      </c>
      <c r="BD23" s="26">
        <f t="shared" si="8"/>
        <v>0</v>
      </c>
      <c r="BE23" s="26">
        <f t="shared" si="8"/>
        <v>1.1111111111111112</v>
      </c>
      <c r="BF23" s="26">
        <f t="shared" si="8"/>
        <v>2.111111111111111</v>
      </c>
    </row>
    <row r="24" spans="1:58" ht="11.25">
      <c r="A24" s="20"/>
      <c r="F24" s="19"/>
      <c r="G24" s="19"/>
      <c r="H24" s="26">
        <f>H23*$B22</f>
        <v>18</v>
      </c>
      <c r="I24" s="26">
        <f>I23*$B22</f>
        <v>20</v>
      </c>
      <c r="J24" s="26">
        <f aca="true" t="shared" si="9" ref="J24:BF24">J23*$B22</f>
        <v>20</v>
      </c>
      <c r="K24" s="26">
        <f t="shared" si="9"/>
        <v>18</v>
      </c>
      <c r="L24" s="26">
        <f t="shared" si="9"/>
        <v>12</v>
      </c>
      <c r="M24" s="26">
        <f t="shared" si="9"/>
        <v>22.666666666666664</v>
      </c>
      <c r="N24" s="26">
        <f t="shared" si="9"/>
        <v>17.333333333333332</v>
      </c>
      <c r="O24" s="26">
        <f t="shared" si="9"/>
        <v>28</v>
      </c>
      <c r="P24" s="26">
        <f t="shared" si="9"/>
        <v>36</v>
      </c>
      <c r="Q24" s="26">
        <f t="shared" si="9"/>
        <v>16</v>
      </c>
      <c r="R24" s="26">
        <f t="shared" si="9"/>
        <v>34</v>
      </c>
      <c r="S24" s="26">
        <f t="shared" si="9"/>
        <v>12</v>
      </c>
      <c r="T24" s="26">
        <f t="shared" si="9"/>
        <v>60</v>
      </c>
      <c r="U24" s="26">
        <f t="shared" si="9"/>
        <v>8</v>
      </c>
      <c r="V24" s="26">
        <f t="shared" si="9"/>
        <v>36</v>
      </c>
      <c r="W24" s="26">
        <f t="shared" si="9"/>
        <v>3.3333333333333335</v>
      </c>
      <c r="X24" s="26">
        <f t="shared" si="9"/>
        <v>3.3333333333333335</v>
      </c>
      <c r="Y24" s="26">
        <f t="shared" si="9"/>
        <v>3.3333333333333335</v>
      </c>
      <c r="Z24" s="26">
        <f t="shared" si="9"/>
        <v>10</v>
      </c>
      <c r="AA24" s="26">
        <f t="shared" si="9"/>
        <v>0</v>
      </c>
      <c r="AB24" s="26">
        <f t="shared" si="9"/>
        <v>2</v>
      </c>
      <c r="AC24" s="26">
        <f t="shared" si="9"/>
        <v>2</v>
      </c>
      <c r="AD24" s="26">
        <f t="shared" si="9"/>
        <v>2</v>
      </c>
      <c r="AE24" s="26">
        <f t="shared" si="9"/>
        <v>8</v>
      </c>
      <c r="AF24" s="26">
        <f t="shared" si="9"/>
        <v>1.3333333333333333</v>
      </c>
      <c r="AG24" s="26">
        <f t="shared" si="9"/>
        <v>2</v>
      </c>
      <c r="AH24" s="26">
        <f t="shared" si="9"/>
        <v>16</v>
      </c>
      <c r="AI24" s="26">
        <f t="shared" si="9"/>
        <v>8</v>
      </c>
      <c r="AJ24" s="26">
        <f t="shared" si="9"/>
        <v>8</v>
      </c>
      <c r="AK24" s="26">
        <f t="shared" si="9"/>
        <v>12</v>
      </c>
      <c r="AL24" s="26">
        <f t="shared" si="9"/>
        <v>8</v>
      </c>
      <c r="AM24" s="26">
        <f t="shared" si="9"/>
        <v>8</v>
      </c>
      <c r="AN24" s="26">
        <f t="shared" si="9"/>
        <v>8</v>
      </c>
      <c r="AO24" s="26">
        <f t="shared" si="9"/>
        <v>8</v>
      </c>
      <c r="AP24" s="26">
        <f t="shared" si="9"/>
        <v>1.3333333333333333</v>
      </c>
      <c r="AQ24" s="26">
        <f t="shared" si="9"/>
        <v>1.3333333333333333</v>
      </c>
      <c r="AR24" s="26">
        <f t="shared" si="9"/>
        <v>1.3333333333333333</v>
      </c>
      <c r="AS24" s="26">
        <f t="shared" si="9"/>
        <v>6.666666666666667</v>
      </c>
      <c r="AT24" s="26">
        <f t="shared" si="9"/>
        <v>8</v>
      </c>
      <c r="AU24" s="26">
        <f t="shared" si="9"/>
        <v>28</v>
      </c>
      <c r="AV24" s="26">
        <f t="shared" si="9"/>
        <v>12</v>
      </c>
      <c r="AW24" s="26">
        <f t="shared" si="9"/>
        <v>2</v>
      </c>
      <c r="AX24" s="26">
        <f t="shared" si="9"/>
        <v>20</v>
      </c>
      <c r="AY24" s="26">
        <f t="shared" si="9"/>
        <v>6</v>
      </c>
      <c r="AZ24" s="26">
        <f t="shared" si="9"/>
        <v>6</v>
      </c>
      <c r="BA24" s="26">
        <f t="shared" si="9"/>
        <v>20</v>
      </c>
      <c r="BB24" s="26">
        <f t="shared" si="9"/>
        <v>10.666666666666666</v>
      </c>
      <c r="BC24" s="26">
        <f t="shared" si="9"/>
        <v>10.666666666666666</v>
      </c>
      <c r="BD24" s="26">
        <f t="shared" si="9"/>
        <v>0</v>
      </c>
      <c r="BE24" s="26">
        <f t="shared" si="9"/>
        <v>6.666666666666667</v>
      </c>
      <c r="BF24" s="26">
        <f t="shared" si="9"/>
        <v>12.666666666666668</v>
      </c>
    </row>
    <row r="25" spans="1:9" ht="11.25">
      <c r="A25" s="20"/>
      <c r="F25" s="19"/>
      <c r="G25" s="19"/>
      <c r="H25" s="22"/>
      <c r="I25" s="22"/>
    </row>
    <row r="26" spans="1:58" s="33" customFormat="1" ht="11.25">
      <c r="A26" s="20" t="s">
        <v>19</v>
      </c>
      <c r="B26" s="13">
        <v>5</v>
      </c>
      <c r="C26" s="22">
        <f>MIN(H26:BB26)</f>
        <v>0</v>
      </c>
      <c r="D26" s="22">
        <f>MAX(H26:BB26)</f>
        <v>5.5</v>
      </c>
      <c r="E26" s="22">
        <v>10</v>
      </c>
      <c r="F26" s="22">
        <f>(D26-C26)/E26</f>
        <v>0.55</v>
      </c>
      <c r="G26" s="19"/>
      <c r="H26" s="25">
        <f>T!D23</f>
        <v>2</v>
      </c>
      <c r="I26" s="25">
        <f>T!E23</f>
        <v>2.5</v>
      </c>
      <c r="J26" s="25">
        <f>T!F23</f>
        <v>2.5</v>
      </c>
      <c r="K26" s="25">
        <f>T!G23</f>
        <v>1</v>
      </c>
      <c r="L26" s="25">
        <f>T!H23</f>
        <v>3.5</v>
      </c>
      <c r="M26" s="25">
        <f>T!I23</f>
        <v>3</v>
      </c>
      <c r="N26" s="25">
        <f>T!J23</f>
        <v>0</v>
      </c>
      <c r="O26" s="25">
        <f>T!K23</f>
        <v>0</v>
      </c>
      <c r="P26" s="25">
        <f>T!L23</f>
        <v>3</v>
      </c>
      <c r="Q26" s="25">
        <f>T!M23</f>
        <v>2</v>
      </c>
      <c r="R26" s="25">
        <f>T!N23</f>
        <v>1.5</v>
      </c>
      <c r="S26" s="25">
        <f>T!O23</f>
        <v>2.5</v>
      </c>
      <c r="T26" s="25">
        <f>T!P23</f>
        <v>4</v>
      </c>
      <c r="U26" s="25">
        <f>T!Q23</f>
        <v>0</v>
      </c>
      <c r="V26" s="25">
        <f>T!R23</f>
        <v>3</v>
      </c>
      <c r="W26" s="25">
        <f>T!S23</f>
        <v>3</v>
      </c>
      <c r="X26" s="25">
        <f>T!T23</f>
        <v>3</v>
      </c>
      <c r="Y26" s="25">
        <f>T!U23</f>
        <v>3</v>
      </c>
      <c r="Z26" s="25">
        <f>T!V23</f>
        <v>2</v>
      </c>
      <c r="AA26" s="25">
        <f>T!W23</f>
        <v>0</v>
      </c>
      <c r="AB26" s="25">
        <f>T!X23</f>
        <v>0</v>
      </c>
      <c r="AC26" s="25">
        <f>T!Y23</f>
        <v>2.33</v>
      </c>
      <c r="AD26" s="25">
        <f>T!Z23</f>
        <v>2.33</v>
      </c>
      <c r="AE26" s="25">
        <f>T!AA23</f>
        <v>0</v>
      </c>
      <c r="AF26" s="25">
        <f>T!AB23</f>
        <v>2</v>
      </c>
      <c r="AG26" s="25">
        <f>T!AC23</f>
        <v>2.5</v>
      </c>
      <c r="AH26" s="25">
        <f>T!AD23</f>
        <v>5.5</v>
      </c>
      <c r="AI26" s="25">
        <f>T!AE23</f>
        <v>4</v>
      </c>
      <c r="AJ26" s="25">
        <f>T!AF23</f>
        <v>5.5</v>
      </c>
      <c r="AK26" s="25">
        <f>T!AG23</f>
        <v>4</v>
      </c>
      <c r="AL26" s="25">
        <f>T!AH23</f>
        <v>4</v>
      </c>
      <c r="AM26" s="25">
        <f>T!AI23</f>
        <v>3</v>
      </c>
      <c r="AN26" s="25">
        <f>T!AJ23</f>
        <v>0</v>
      </c>
      <c r="AO26" s="25">
        <f>T!AK23</f>
        <v>3</v>
      </c>
      <c r="AP26" s="25">
        <f>T!AL23</f>
        <v>2</v>
      </c>
      <c r="AQ26" s="25">
        <f>T!AM23</f>
        <v>2</v>
      </c>
      <c r="AR26" s="25">
        <f>T!AN23</f>
        <v>2</v>
      </c>
      <c r="AS26" s="25">
        <f>T!AO23</f>
        <v>2.33</v>
      </c>
      <c r="AT26" s="25">
        <f>T!AP23</f>
        <v>1.5</v>
      </c>
      <c r="AU26" s="25">
        <f>T!AQ23</f>
        <v>3</v>
      </c>
      <c r="AV26" s="25">
        <f>T!AR23</f>
        <v>3</v>
      </c>
      <c r="AW26" s="25">
        <f>T!AS23</f>
        <v>2</v>
      </c>
      <c r="AX26" s="25">
        <f>T!AT23</f>
        <v>0</v>
      </c>
      <c r="AY26" s="25">
        <f>T!AU23</f>
        <v>2</v>
      </c>
      <c r="AZ26" s="25">
        <f>T!AV23</f>
        <v>2</v>
      </c>
      <c r="BA26" s="25">
        <f>T!AW23</f>
        <v>1.5</v>
      </c>
      <c r="BB26" s="25">
        <f>T!AX23</f>
        <v>2</v>
      </c>
      <c r="BC26" s="25">
        <f>T!AY23</f>
        <v>1.5</v>
      </c>
      <c r="BD26" s="25">
        <f>T!AZ23</f>
        <v>2</v>
      </c>
      <c r="BE26" s="25">
        <f>T!BA23</f>
        <v>2</v>
      </c>
      <c r="BF26" s="25">
        <f>T!BB23</f>
        <v>2</v>
      </c>
    </row>
    <row r="27" spans="1:58" ht="11.25">
      <c r="A27" s="20"/>
      <c r="F27" s="19"/>
      <c r="G27" s="19"/>
      <c r="H27" s="26">
        <f aca="true" t="shared" si="10" ref="H27:BF27">(H26-$C26)/$F26</f>
        <v>3.6363636363636362</v>
      </c>
      <c r="I27" s="26">
        <f t="shared" si="10"/>
        <v>4.545454545454545</v>
      </c>
      <c r="J27" s="26">
        <f t="shared" si="10"/>
        <v>4.545454545454545</v>
      </c>
      <c r="K27" s="26">
        <f t="shared" si="10"/>
        <v>1.8181818181818181</v>
      </c>
      <c r="L27" s="26">
        <f t="shared" si="10"/>
        <v>6.363636363636363</v>
      </c>
      <c r="M27" s="26">
        <f t="shared" si="10"/>
        <v>5.454545454545454</v>
      </c>
      <c r="N27" s="26">
        <f t="shared" si="10"/>
        <v>0</v>
      </c>
      <c r="O27" s="26">
        <f t="shared" si="10"/>
        <v>0</v>
      </c>
      <c r="P27" s="26">
        <f t="shared" si="10"/>
        <v>5.454545454545454</v>
      </c>
      <c r="Q27" s="26">
        <f t="shared" si="10"/>
        <v>3.6363636363636362</v>
      </c>
      <c r="R27" s="26">
        <f t="shared" si="10"/>
        <v>2.727272727272727</v>
      </c>
      <c r="S27" s="26">
        <f t="shared" si="10"/>
        <v>4.545454545454545</v>
      </c>
      <c r="T27" s="26">
        <f t="shared" si="10"/>
        <v>7.2727272727272725</v>
      </c>
      <c r="U27" s="26">
        <f t="shared" si="10"/>
        <v>0</v>
      </c>
      <c r="V27" s="26">
        <f t="shared" si="10"/>
        <v>5.454545454545454</v>
      </c>
      <c r="W27" s="26">
        <f t="shared" si="10"/>
        <v>5.454545454545454</v>
      </c>
      <c r="X27" s="26">
        <f t="shared" si="10"/>
        <v>5.454545454545454</v>
      </c>
      <c r="Y27" s="26">
        <f t="shared" si="10"/>
        <v>5.454545454545454</v>
      </c>
      <c r="Z27" s="26">
        <f t="shared" si="10"/>
        <v>3.6363636363636362</v>
      </c>
      <c r="AA27" s="26">
        <f t="shared" si="10"/>
        <v>0</v>
      </c>
      <c r="AB27" s="26">
        <f t="shared" si="10"/>
        <v>0</v>
      </c>
      <c r="AC27" s="26">
        <f t="shared" si="10"/>
        <v>4.236363636363636</v>
      </c>
      <c r="AD27" s="26">
        <f t="shared" si="10"/>
        <v>4.236363636363636</v>
      </c>
      <c r="AE27" s="26">
        <f t="shared" si="10"/>
        <v>0</v>
      </c>
      <c r="AF27" s="26">
        <f t="shared" si="10"/>
        <v>3.6363636363636362</v>
      </c>
      <c r="AG27" s="26">
        <f t="shared" si="10"/>
        <v>4.545454545454545</v>
      </c>
      <c r="AH27" s="26">
        <f t="shared" si="10"/>
        <v>10</v>
      </c>
      <c r="AI27" s="26">
        <f t="shared" si="10"/>
        <v>7.2727272727272725</v>
      </c>
      <c r="AJ27" s="26">
        <f t="shared" si="10"/>
        <v>10</v>
      </c>
      <c r="AK27" s="26">
        <f t="shared" si="10"/>
        <v>7.2727272727272725</v>
      </c>
      <c r="AL27" s="26">
        <f t="shared" si="10"/>
        <v>7.2727272727272725</v>
      </c>
      <c r="AM27" s="26">
        <f t="shared" si="10"/>
        <v>5.454545454545454</v>
      </c>
      <c r="AN27" s="26">
        <f t="shared" si="10"/>
        <v>0</v>
      </c>
      <c r="AO27" s="26">
        <f t="shared" si="10"/>
        <v>5.454545454545454</v>
      </c>
      <c r="AP27" s="26">
        <f t="shared" si="10"/>
        <v>3.6363636363636362</v>
      </c>
      <c r="AQ27" s="26">
        <f t="shared" si="10"/>
        <v>3.6363636363636362</v>
      </c>
      <c r="AR27" s="26">
        <f t="shared" si="10"/>
        <v>3.6363636363636362</v>
      </c>
      <c r="AS27" s="26">
        <f t="shared" si="10"/>
        <v>4.236363636363636</v>
      </c>
      <c r="AT27" s="26">
        <f t="shared" si="10"/>
        <v>2.727272727272727</v>
      </c>
      <c r="AU27" s="26">
        <f t="shared" si="10"/>
        <v>5.454545454545454</v>
      </c>
      <c r="AV27" s="26">
        <f t="shared" si="10"/>
        <v>5.454545454545454</v>
      </c>
      <c r="AW27" s="26">
        <f t="shared" si="10"/>
        <v>3.6363636363636362</v>
      </c>
      <c r="AX27" s="26">
        <f t="shared" si="10"/>
        <v>0</v>
      </c>
      <c r="AY27" s="26">
        <f t="shared" si="10"/>
        <v>3.6363636363636362</v>
      </c>
      <c r="AZ27" s="26">
        <f t="shared" si="10"/>
        <v>3.6363636363636362</v>
      </c>
      <c r="BA27" s="26">
        <f t="shared" si="10"/>
        <v>2.727272727272727</v>
      </c>
      <c r="BB27" s="26">
        <f t="shared" si="10"/>
        <v>3.6363636363636362</v>
      </c>
      <c r="BC27" s="26">
        <f t="shared" si="10"/>
        <v>2.727272727272727</v>
      </c>
      <c r="BD27" s="26">
        <f t="shared" si="10"/>
        <v>3.6363636363636362</v>
      </c>
      <c r="BE27" s="26">
        <f t="shared" si="10"/>
        <v>3.6363636363636362</v>
      </c>
      <c r="BF27" s="26">
        <f t="shared" si="10"/>
        <v>3.6363636363636362</v>
      </c>
    </row>
    <row r="28" spans="1:58" ht="11.25">
      <c r="A28" s="20"/>
      <c r="F28" s="19"/>
      <c r="G28" s="19"/>
      <c r="H28" s="26">
        <f>H27*$B26</f>
        <v>18.18181818181818</v>
      </c>
      <c r="I28" s="26">
        <f>I27*$B26</f>
        <v>22.727272727272727</v>
      </c>
      <c r="J28" s="26">
        <f aca="true" t="shared" si="11" ref="J28:BF28">J27*$B26</f>
        <v>22.727272727272727</v>
      </c>
      <c r="K28" s="26">
        <f t="shared" si="11"/>
        <v>9.09090909090909</v>
      </c>
      <c r="L28" s="26">
        <f t="shared" si="11"/>
        <v>31.818181818181817</v>
      </c>
      <c r="M28" s="26">
        <f t="shared" si="11"/>
        <v>27.27272727272727</v>
      </c>
      <c r="N28" s="26">
        <f t="shared" si="11"/>
        <v>0</v>
      </c>
      <c r="O28" s="26">
        <f t="shared" si="11"/>
        <v>0</v>
      </c>
      <c r="P28" s="26">
        <f t="shared" si="11"/>
        <v>27.27272727272727</v>
      </c>
      <c r="Q28" s="26">
        <f t="shared" si="11"/>
        <v>18.18181818181818</v>
      </c>
      <c r="R28" s="26">
        <f t="shared" si="11"/>
        <v>13.636363636363635</v>
      </c>
      <c r="S28" s="26">
        <f t="shared" si="11"/>
        <v>22.727272727272727</v>
      </c>
      <c r="T28" s="26">
        <f t="shared" si="11"/>
        <v>36.36363636363636</v>
      </c>
      <c r="U28" s="26">
        <f t="shared" si="11"/>
        <v>0</v>
      </c>
      <c r="V28" s="26">
        <f t="shared" si="11"/>
        <v>27.27272727272727</v>
      </c>
      <c r="W28" s="26">
        <f t="shared" si="11"/>
        <v>27.27272727272727</v>
      </c>
      <c r="X28" s="26">
        <f t="shared" si="11"/>
        <v>27.27272727272727</v>
      </c>
      <c r="Y28" s="26">
        <f t="shared" si="11"/>
        <v>27.27272727272727</v>
      </c>
      <c r="Z28" s="26">
        <f t="shared" si="11"/>
        <v>18.18181818181818</v>
      </c>
      <c r="AA28" s="26">
        <f t="shared" si="11"/>
        <v>0</v>
      </c>
      <c r="AB28" s="26">
        <f t="shared" si="11"/>
        <v>0</v>
      </c>
      <c r="AC28" s="26">
        <f t="shared" si="11"/>
        <v>21.18181818181818</v>
      </c>
      <c r="AD28" s="26">
        <f t="shared" si="11"/>
        <v>21.18181818181818</v>
      </c>
      <c r="AE28" s="26">
        <f t="shared" si="11"/>
        <v>0</v>
      </c>
      <c r="AF28" s="26">
        <f t="shared" si="11"/>
        <v>18.18181818181818</v>
      </c>
      <c r="AG28" s="26">
        <f t="shared" si="11"/>
        <v>22.727272727272727</v>
      </c>
      <c r="AH28" s="26">
        <f t="shared" si="11"/>
        <v>50</v>
      </c>
      <c r="AI28" s="26">
        <f t="shared" si="11"/>
        <v>36.36363636363636</v>
      </c>
      <c r="AJ28" s="26">
        <f t="shared" si="11"/>
        <v>50</v>
      </c>
      <c r="AK28" s="26">
        <f t="shared" si="11"/>
        <v>36.36363636363636</v>
      </c>
      <c r="AL28" s="26">
        <f t="shared" si="11"/>
        <v>36.36363636363636</v>
      </c>
      <c r="AM28" s="26">
        <f t="shared" si="11"/>
        <v>27.27272727272727</v>
      </c>
      <c r="AN28" s="26">
        <f t="shared" si="11"/>
        <v>0</v>
      </c>
      <c r="AO28" s="26">
        <f t="shared" si="11"/>
        <v>27.27272727272727</v>
      </c>
      <c r="AP28" s="26">
        <f t="shared" si="11"/>
        <v>18.18181818181818</v>
      </c>
      <c r="AQ28" s="26">
        <f t="shared" si="11"/>
        <v>18.18181818181818</v>
      </c>
      <c r="AR28" s="26">
        <f t="shared" si="11"/>
        <v>18.18181818181818</v>
      </c>
      <c r="AS28" s="26">
        <f t="shared" si="11"/>
        <v>21.18181818181818</v>
      </c>
      <c r="AT28" s="26">
        <f t="shared" si="11"/>
        <v>13.636363636363635</v>
      </c>
      <c r="AU28" s="26">
        <f t="shared" si="11"/>
        <v>27.27272727272727</v>
      </c>
      <c r="AV28" s="26">
        <f t="shared" si="11"/>
        <v>27.27272727272727</v>
      </c>
      <c r="AW28" s="26">
        <f t="shared" si="11"/>
        <v>18.18181818181818</v>
      </c>
      <c r="AX28" s="26">
        <f t="shared" si="11"/>
        <v>0</v>
      </c>
      <c r="AY28" s="26">
        <f t="shared" si="11"/>
        <v>18.18181818181818</v>
      </c>
      <c r="AZ28" s="26">
        <f t="shared" si="11"/>
        <v>18.18181818181818</v>
      </c>
      <c r="BA28" s="26">
        <f t="shared" si="11"/>
        <v>13.636363636363635</v>
      </c>
      <c r="BB28" s="26">
        <f t="shared" si="11"/>
        <v>18.18181818181818</v>
      </c>
      <c r="BC28" s="26">
        <f t="shared" si="11"/>
        <v>13.636363636363635</v>
      </c>
      <c r="BD28" s="26">
        <f t="shared" si="11"/>
        <v>18.18181818181818</v>
      </c>
      <c r="BE28" s="26">
        <f t="shared" si="11"/>
        <v>18.18181818181818</v>
      </c>
      <c r="BF28" s="26">
        <f t="shared" si="11"/>
        <v>18.18181818181818</v>
      </c>
    </row>
    <row r="29" spans="1:9" ht="11.25">
      <c r="A29" s="20"/>
      <c r="F29" s="19"/>
      <c r="G29" s="19"/>
      <c r="H29" s="22"/>
      <c r="I29" s="22"/>
    </row>
    <row r="30" spans="1:58" ht="11.25">
      <c r="A30" s="20" t="s">
        <v>20</v>
      </c>
      <c r="B30" s="13">
        <v>6</v>
      </c>
      <c r="C30" s="22">
        <f>MIN(H30:BB30)</f>
        <v>0</v>
      </c>
      <c r="D30" s="22">
        <f>MAX(H30:BB30)</f>
        <v>1</v>
      </c>
      <c r="E30" s="22">
        <v>10</v>
      </c>
      <c r="F30" s="22">
        <f>(D30-C30)/E30</f>
        <v>0.1</v>
      </c>
      <c r="G30" s="19"/>
      <c r="H30" s="22">
        <f>IF(T!D24="ano",1,0)</f>
        <v>0</v>
      </c>
      <c r="I30" s="22">
        <f>IF(T!E24="ano",1,0)</f>
        <v>1</v>
      </c>
      <c r="J30" s="22">
        <f>IF(T!F24="ano",1,0)</f>
        <v>1</v>
      </c>
      <c r="K30" s="22">
        <f>IF(T!G24="ano",1,0)</f>
        <v>0</v>
      </c>
      <c r="L30" s="22">
        <f>IF(T!H24="ano",1,0)</f>
        <v>0</v>
      </c>
      <c r="M30" s="22">
        <f>IF(T!I24="ano",1,0)</f>
        <v>1</v>
      </c>
      <c r="N30" s="22">
        <f>IF(T!J24="ano",1,0)</f>
        <v>0</v>
      </c>
      <c r="O30" s="22">
        <f>IF(T!K24="ano",1,0)</f>
        <v>0</v>
      </c>
      <c r="P30" s="22">
        <f>IF(T!L24="ano",1,0)</f>
        <v>1</v>
      </c>
      <c r="Q30" s="22">
        <f>IF(T!M24="ano",1,0)</f>
        <v>1</v>
      </c>
      <c r="R30" s="22">
        <f>IF(T!N24="ano",1,0)</f>
        <v>1</v>
      </c>
      <c r="S30" s="22">
        <f>IF(T!O24="ano",1,0)</f>
        <v>0</v>
      </c>
      <c r="T30" s="22">
        <f>IF(T!P24="ano",1,0)</f>
        <v>1</v>
      </c>
      <c r="U30" s="22">
        <f>IF(T!Q24="ano",1,0)</f>
        <v>1</v>
      </c>
      <c r="V30" s="22">
        <f>IF(T!R24="ano",1,0)</f>
        <v>1</v>
      </c>
      <c r="W30" s="22">
        <f>IF(T!S24="ano",1,0)</f>
        <v>0</v>
      </c>
      <c r="X30" s="22">
        <f>IF(T!T24="ano",1,0)</f>
        <v>0</v>
      </c>
      <c r="Y30" s="22">
        <f>IF(T!U24="ano",1,0)</f>
        <v>0</v>
      </c>
      <c r="Z30" s="22">
        <f>IF(T!V24="ano",1,0)</f>
        <v>1</v>
      </c>
      <c r="AA30" s="22">
        <f>IF(T!W24="ano",1,0)</f>
        <v>1</v>
      </c>
      <c r="AB30" s="22">
        <f>IF(T!X24="ano",1,0)</f>
        <v>1</v>
      </c>
      <c r="AC30" s="22">
        <f>IF(T!Y24="ano",1,0)</f>
        <v>1</v>
      </c>
      <c r="AD30" s="22">
        <f>IF(T!Z24="ano",1,0)</f>
        <v>1</v>
      </c>
      <c r="AE30" s="22">
        <f>IF(T!AA24="ano",1,0)</f>
        <v>1</v>
      </c>
      <c r="AF30" s="22">
        <f>IF(T!AB24="ano",1,0)</f>
        <v>1</v>
      </c>
      <c r="AG30" s="22">
        <f>IF(T!AC24="ano",1,0)</f>
        <v>1</v>
      </c>
      <c r="AH30" s="22">
        <f>IF(T!AD24="ano",1,0)</f>
        <v>0</v>
      </c>
      <c r="AI30" s="22">
        <f>IF(T!AE24="ano",1,0)</f>
        <v>0</v>
      </c>
      <c r="AJ30" s="22">
        <f>IF(T!AF24="ano",1,0)</f>
        <v>0</v>
      </c>
      <c r="AK30" s="22">
        <f>IF(T!AG24="ano",1,0)</f>
        <v>0</v>
      </c>
      <c r="AL30" s="22">
        <f>IF(T!AH24="ano",1,0)</f>
        <v>0</v>
      </c>
      <c r="AM30" s="22">
        <f>IF(T!AI24="ano",1,0)</f>
        <v>1</v>
      </c>
      <c r="AN30" s="22">
        <f>IF(T!AJ24="ano",1,0)</f>
        <v>1</v>
      </c>
      <c r="AO30" s="22">
        <f>IF(T!AK24="ano",1,0)</f>
        <v>0</v>
      </c>
      <c r="AP30" s="22">
        <f>IF(T!AL24="ano",1,0)</f>
        <v>1</v>
      </c>
      <c r="AQ30" s="22">
        <f>IF(T!AM24="ano",1,0)</f>
        <v>1</v>
      </c>
      <c r="AR30" s="22">
        <f>IF(T!AN24="ano",1,0)</f>
        <v>1</v>
      </c>
      <c r="AS30" s="22">
        <f>IF(T!AO24="ano",1,0)</f>
        <v>1</v>
      </c>
      <c r="AT30" s="22">
        <f>IF(T!AP24="ano",1,0)</f>
        <v>1</v>
      </c>
      <c r="AU30" s="22">
        <f>IF(T!AQ24="ano",1,0)</f>
        <v>0</v>
      </c>
      <c r="AV30" s="22">
        <f>IF(T!AR24="ano",1,0)</f>
        <v>0</v>
      </c>
      <c r="AW30" s="22">
        <f>IF(T!AS24="ano",1,0)</f>
        <v>0</v>
      </c>
      <c r="AX30" s="22">
        <f>IF(T!AT24="ano",1,0)</f>
        <v>0</v>
      </c>
      <c r="AY30" s="22">
        <f>IF(T!AU24="ano",1,0)</f>
        <v>0</v>
      </c>
      <c r="AZ30" s="22">
        <f>IF(T!AV24="ano",1,0)</f>
        <v>0</v>
      </c>
      <c r="BA30" s="22">
        <f>IF(T!AW24="ano",1,0)</f>
        <v>1</v>
      </c>
      <c r="BB30" s="22">
        <f>IF(T!AX24="ano",1,0)</f>
        <v>1</v>
      </c>
      <c r="BC30" s="22">
        <f>IF(T!AY24="ano",1,0)</f>
        <v>1</v>
      </c>
      <c r="BD30" s="22">
        <f>IF(T!AZ24="ano",1,0)</f>
        <v>1</v>
      </c>
      <c r="BE30" s="22">
        <f>IF(T!BA24="ano",1,0)</f>
        <v>1</v>
      </c>
      <c r="BF30" s="22">
        <f>IF(T!BB24="ano",1,0)</f>
        <v>1</v>
      </c>
    </row>
    <row r="31" spans="1:58" ht="11.25">
      <c r="A31" s="20"/>
      <c r="F31" s="19"/>
      <c r="G31" s="19"/>
      <c r="H31" s="26">
        <f aca="true" t="shared" si="12" ref="H31:BF31">(H30-$C30)/$F30</f>
        <v>0</v>
      </c>
      <c r="I31" s="26">
        <f t="shared" si="12"/>
        <v>10</v>
      </c>
      <c r="J31" s="26">
        <f t="shared" si="12"/>
        <v>10</v>
      </c>
      <c r="K31" s="26">
        <f t="shared" si="12"/>
        <v>0</v>
      </c>
      <c r="L31" s="26">
        <f t="shared" si="12"/>
        <v>0</v>
      </c>
      <c r="M31" s="26">
        <f t="shared" si="12"/>
        <v>10</v>
      </c>
      <c r="N31" s="26">
        <f t="shared" si="12"/>
        <v>0</v>
      </c>
      <c r="O31" s="26">
        <f t="shared" si="12"/>
        <v>0</v>
      </c>
      <c r="P31" s="26">
        <f t="shared" si="12"/>
        <v>10</v>
      </c>
      <c r="Q31" s="26">
        <f t="shared" si="12"/>
        <v>10</v>
      </c>
      <c r="R31" s="26">
        <f t="shared" si="12"/>
        <v>10</v>
      </c>
      <c r="S31" s="26">
        <f t="shared" si="12"/>
        <v>0</v>
      </c>
      <c r="T31" s="26">
        <f t="shared" si="12"/>
        <v>10</v>
      </c>
      <c r="U31" s="26">
        <f t="shared" si="12"/>
        <v>10</v>
      </c>
      <c r="V31" s="26">
        <f t="shared" si="12"/>
        <v>10</v>
      </c>
      <c r="W31" s="26">
        <f t="shared" si="12"/>
        <v>0</v>
      </c>
      <c r="X31" s="26">
        <f t="shared" si="12"/>
        <v>0</v>
      </c>
      <c r="Y31" s="26">
        <f t="shared" si="12"/>
        <v>0</v>
      </c>
      <c r="Z31" s="26">
        <f t="shared" si="12"/>
        <v>10</v>
      </c>
      <c r="AA31" s="26">
        <f t="shared" si="12"/>
        <v>10</v>
      </c>
      <c r="AB31" s="26">
        <f t="shared" si="12"/>
        <v>10</v>
      </c>
      <c r="AC31" s="26">
        <f t="shared" si="12"/>
        <v>10</v>
      </c>
      <c r="AD31" s="26">
        <f t="shared" si="12"/>
        <v>10</v>
      </c>
      <c r="AE31" s="26">
        <f t="shared" si="12"/>
        <v>10</v>
      </c>
      <c r="AF31" s="26">
        <f t="shared" si="12"/>
        <v>10</v>
      </c>
      <c r="AG31" s="26">
        <f t="shared" si="12"/>
        <v>10</v>
      </c>
      <c r="AH31" s="26">
        <f t="shared" si="12"/>
        <v>0</v>
      </c>
      <c r="AI31" s="26">
        <f t="shared" si="12"/>
        <v>0</v>
      </c>
      <c r="AJ31" s="26">
        <f t="shared" si="12"/>
        <v>0</v>
      </c>
      <c r="AK31" s="26">
        <f t="shared" si="12"/>
        <v>0</v>
      </c>
      <c r="AL31" s="26">
        <f t="shared" si="12"/>
        <v>0</v>
      </c>
      <c r="AM31" s="26">
        <f t="shared" si="12"/>
        <v>10</v>
      </c>
      <c r="AN31" s="26">
        <f t="shared" si="12"/>
        <v>10</v>
      </c>
      <c r="AO31" s="26">
        <f t="shared" si="12"/>
        <v>0</v>
      </c>
      <c r="AP31" s="26">
        <f t="shared" si="12"/>
        <v>10</v>
      </c>
      <c r="AQ31" s="26">
        <f t="shared" si="12"/>
        <v>10</v>
      </c>
      <c r="AR31" s="26">
        <f t="shared" si="12"/>
        <v>10</v>
      </c>
      <c r="AS31" s="26">
        <f t="shared" si="12"/>
        <v>10</v>
      </c>
      <c r="AT31" s="26">
        <f t="shared" si="12"/>
        <v>10</v>
      </c>
      <c r="AU31" s="26">
        <f t="shared" si="12"/>
        <v>0</v>
      </c>
      <c r="AV31" s="26">
        <f t="shared" si="12"/>
        <v>0</v>
      </c>
      <c r="AW31" s="26">
        <f t="shared" si="12"/>
        <v>0</v>
      </c>
      <c r="AX31" s="26">
        <f t="shared" si="12"/>
        <v>0</v>
      </c>
      <c r="AY31" s="26">
        <f t="shared" si="12"/>
        <v>0</v>
      </c>
      <c r="AZ31" s="26">
        <f t="shared" si="12"/>
        <v>0</v>
      </c>
      <c r="BA31" s="26">
        <f t="shared" si="12"/>
        <v>10</v>
      </c>
      <c r="BB31" s="26">
        <f t="shared" si="12"/>
        <v>10</v>
      </c>
      <c r="BC31" s="26">
        <f t="shared" si="12"/>
        <v>10</v>
      </c>
      <c r="BD31" s="26">
        <f t="shared" si="12"/>
        <v>10</v>
      </c>
      <c r="BE31" s="26">
        <f t="shared" si="12"/>
        <v>10</v>
      </c>
      <c r="BF31" s="26">
        <f t="shared" si="12"/>
        <v>10</v>
      </c>
    </row>
    <row r="32" spans="1:58" ht="11.25">
      <c r="A32" s="20"/>
      <c r="F32" s="19"/>
      <c r="G32" s="19"/>
      <c r="H32" s="26">
        <f>H31*$B30/10</f>
        <v>0</v>
      </c>
      <c r="I32" s="26">
        <f aca="true" t="shared" si="13" ref="I32:BF32">I31*$B30/10</f>
        <v>6</v>
      </c>
      <c r="J32" s="26">
        <f t="shared" si="13"/>
        <v>6</v>
      </c>
      <c r="K32" s="26">
        <f t="shared" si="13"/>
        <v>0</v>
      </c>
      <c r="L32" s="26">
        <f t="shared" si="13"/>
        <v>0</v>
      </c>
      <c r="M32" s="26">
        <f t="shared" si="13"/>
        <v>6</v>
      </c>
      <c r="N32" s="26">
        <f t="shared" si="13"/>
        <v>0</v>
      </c>
      <c r="O32" s="26">
        <f t="shared" si="13"/>
        <v>0</v>
      </c>
      <c r="P32" s="26">
        <f t="shared" si="13"/>
        <v>6</v>
      </c>
      <c r="Q32" s="26">
        <f t="shared" si="13"/>
        <v>6</v>
      </c>
      <c r="R32" s="26">
        <f t="shared" si="13"/>
        <v>6</v>
      </c>
      <c r="S32" s="26">
        <f t="shared" si="13"/>
        <v>0</v>
      </c>
      <c r="T32" s="26">
        <f t="shared" si="13"/>
        <v>6</v>
      </c>
      <c r="U32" s="26">
        <f t="shared" si="13"/>
        <v>6</v>
      </c>
      <c r="V32" s="26">
        <f t="shared" si="13"/>
        <v>6</v>
      </c>
      <c r="W32" s="26">
        <f t="shared" si="13"/>
        <v>0</v>
      </c>
      <c r="X32" s="26">
        <f t="shared" si="13"/>
        <v>0</v>
      </c>
      <c r="Y32" s="26">
        <f t="shared" si="13"/>
        <v>0</v>
      </c>
      <c r="Z32" s="26">
        <f t="shared" si="13"/>
        <v>6</v>
      </c>
      <c r="AA32" s="26">
        <f t="shared" si="13"/>
        <v>6</v>
      </c>
      <c r="AB32" s="26">
        <f t="shared" si="13"/>
        <v>6</v>
      </c>
      <c r="AC32" s="26">
        <f t="shared" si="13"/>
        <v>6</v>
      </c>
      <c r="AD32" s="26">
        <f t="shared" si="13"/>
        <v>6</v>
      </c>
      <c r="AE32" s="26">
        <f t="shared" si="13"/>
        <v>6</v>
      </c>
      <c r="AF32" s="26">
        <f t="shared" si="13"/>
        <v>6</v>
      </c>
      <c r="AG32" s="26">
        <f t="shared" si="13"/>
        <v>6</v>
      </c>
      <c r="AH32" s="26">
        <f t="shared" si="13"/>
        <v>0</v>
      </c>
      <c r="AI32" s="26">
        <f t="shared" si="13"/>
        <v>0</v>
      </c>
      <c r="AJ32" s="26">
        <f t="shared" si="13"/>
        <v>0</v>
      </c>
      <c r="AK32" s="26">
        <f t="shared" si="13"/>
        <v>0</v>
      </c>
      <c r="AL32" s="26">
        <f t="shared" si="13"/>
        <v>0</v>
      </c>
      <c r="AM32" s="26">
        <f t="shared" si="13"/>
        <v>6</v>
      </c>
      <c r="AN32" s="26">
        <f t="shared" si="13"/>
        <v>6</v>
      </c>
      <c r="AO32" s="26">
        <f t="shared" si="13"/>
        <v>0</v>
      </c>
      <c r="AP32" s="26">
        <f t="shared" si="13"/>
        <v>6</v>
      </c>
      <c r="AQ32" s="26">
        <f t="shared" si="13"/>
        <v>6</v>
      </c>
      <c r="AR32" s="26">
        <f t="shared" si="13"/>
        <v>6</v>
      </c>
      <c r="AS32" s="26">
        <f t="shared" si="13"/>
        <v>6</v>
      </c>
      <c r="AT32" s="26">
        <f t="shared" si="13"/>
        <v>6</v>
      </c>
      <c r="AU32" s="26">
        <f t="shared" si="13"/>
        <v>0</v>
      </c>
      <c r="AV32" s="26">
        <f t="shared" si="13"/>
        <v>0</v>
      </c>
      <c r="AW32" s="26">
        <f t="shared" si="13"/>
        <v>0</v>
      </c>
      <c r="AX32" s="26">
        <f t="shared" si="13"/>
        <v>0</v>
      </c>
      <c r="AY32" s="26">
        <f t="shared" si="13"/>
        <v>0</v>
      </c>
      <c r="AZ32" s="26">
        <f t="shared" si="13"/>
        <v>0</v>
      </c>
      <c r="BA32" s="26">
        <f t="shared" si="13"/>
        <v>6</v>
      </c>
      <c r="BB32" s="26">
        <f t="shared" si="13"/>
        <v>6</v>
      </c>
      <c r="BC32" s="26">
        <f t="shared" si="13"/>
        <v>6</v>
      </c>
      <c r="BD32" s="26">
        <f t="shared" si="13"/>
        <v>6</v>
      </c>
      <c r="BE32" s="26">
        <f t="shared" si="13"/>
        <v>6</v>
      </c>
      <c r="BF32" s="26">
        <f t="shared" si="13"/>
        <v>6</v>
      </c>
    </row>
    <row r="33" spans="1:9" ht="11.25">
      <c r="A33" s="20"/>
      <c r="F33" s="19"/>
      <c r="G33" s="19"/>
      <c r="H33" s="22"/>
      <c r="I33" s="22"/>
    </row>
    <row r="34" spans="1:58" ht="11.25">
      <c r="A34" s="20" t="s">
        <v>21</v>
      </c>
      <c r="B34" s="13">
        <v>9</v>
      </c>
      <c r="C34" s="22">
        <f>MIN(H34:BB34)</f>
        <v>0</v>
      </c>
      <c r="D34" s="22">
        <f>MAX(H34:BB34)</f>
        <v>1</v>
      </c>
      <c r="E34" s="22">
        <v>10</v>
      </c>
      <c r="F34" s="22">
        <f>(D34-C34)/E34</f>
        <v>0.1</v>
      </c>
      <c r="G34" s="19"/>
      <c r="H34" s="22">
        <f>IF(T!D25="ano",1,0)</f>
        <v>0</v>
      </c>
      <c r="I34" s="22">
        <f>IF(T!E25="ano",1,0)</f>
        <v>1</v>
      </c>
      <c r="J34" s="22">
        <f>IF(T!F25="ano",1,0)</f>
        <v>1</v>
      </c>
      <c r="K34" s="22">
        <f>IF(T!G25="ano",1,0)</f>
        <v>0</v>
      </c>
      <c r="L34" s="22">
        <f>IF(T!H25="ano",1,0)</f>
        <v>1</v>
      </c>
      <c r="M34" s="22">
        <f>IF(T!I25="ano",1,0)</f>
        <v>0</v>
      </c>
      <c r="N34" s="22">
        <f>IF(T!J25="ano",1,0)</f>
        <v>0</v>
      </c>
      <c r="O34" s="22">
        <f>IF(T!K25="ano",1,0)</f>
        <v>0</v>
      </c>
      <c r="P34" s="22">
        <f>IF(T!L25="ano",1,0)</f>
        <v>0</v>
      </c>
      <c r="Q34" s="22">
        <f>IF(T!M25="ano",1,0)</f>
        <v>1</v>
      </c>
      <c r="R34" s="22">
        <f>IF(T!N25="ano",1,0)</f>
        <v>1</v>
      </c>
      <c r="S34" s="22">
        <f>IF(T!O25="ano",1,0)</f>
        <v>0</v>
      </c>
      <c r="T34" s="22">
        <f>IF(T!P25="ano",1,0)</f>
        <v>0</v>
      </c>
      <c r="U34" s="22">
        <f>IF(T!Q25="ano",1,0)</f>
        <v>1</v>
      </c>
      <c r="V34" s="22">
        <f>IF(T!R25="ano",1,0)</f>
        <v>1</v>
      </c>
      <c r="W34" s="22">
        <f>IF(T!S25="ano",1,0)</f>
        <v>0</v>
      </c>
      <c r="X34" s="22">
        <f>IF(T!T25="ano",1,0)</f>
        <v>0</v>
      </c>
      <c r="Y34" s="22">
        <f>IF(T!U25="ano",1,0)</f>
        <v>0</v>
      </c>
      <c r="Z34" s="22">
        <f>IF(T!V25="ano",1,0)</f>
        <v>0</v>
      </c>
      <c r="AA34" s="22">
        <f>IF(T!W25="ano",1,0)</f>
        <v>0</v>
      </c>
      <c r="AB34" s="22">
        <f>IF(T!X25="ano",1,0)</f>
        <v>0</v>
      </c>
      <c r="AC34" s="22">
        <f>IF(T!Y25="ano",1,0)</f>
        <v>0</v>
      </c>
      <c r="AD34" s="22">
        <f>IF(T!Z25="ano",1,0)</f>
        <v>0</v>
      </c>
      <c r="AE34" s="22">
        <f>IF(T!AA25="ano",1,0)</f>
        <v>0</v>
      </c>
      <c r="AF34" s="22">
        <f>IF(T!AB25="ano",1,0)</f>
        <v>0</v>
      </c>
      <c r="AG34" s="22">
        <f>IF(T!AC25="ano",1,0)</f>
        <v>0</v>
      </c>
      <c r="AH34" s="22">
        <f>IF(T!AD25="ano",1,0)</f>
        <v>0</v>
      </c>
      <c r="AI34" s="22">
        <f>IF(T!AE25="ano",1,0)</f>
        <v>0</v>
      </c>
      <c r="AJ34" s="22">
        <f>IF(T!AF25="ano",1,0)</f>
        <v>0</v>
      </c>
      <c r="AK34" s="22">
        <f>IF(T!AG25="ano",1,0)</f>
        <v>0</v>
      </c>
      <c r="AL34" s="22">
        <f>IF(T!AH25="ano",1,0)</f>
        <v>0</v>
      </c>
      <c r="AM34" s="22">
        <f>IF(T!AI25="ano",1,0)</f>
        <v>0</v>
      </c>
      <c r="AN34" s="22">
        <f>IF(T!AJ25="ano",1,0)</f>
        <v>0</v>
      </c>
      <c r="AO34" s="22">
        <f>IF(T!AK25="ano",1,0)</f>
        <v>0</v>
      </c>
      <c r="AP34" s="22">
        <f>IF(T!AL25="ano",1,0)</f>
        <v>0</v>
      </c>
      <c r="AQ34" s="22">
        <f>IF(T!AM25="ano",1,0)</f>
        <v>0</v>
      </c>
      <c r="AR34" s="22">
        <f>IF(T!AN25="ano",1,0)</f>
        <v>0</v>
      </c>
      <c r="AS34" s="22">
        <f>IF(T!AO25="ano",1,0)</f>
        <v>0</v>
      </c>
      <c r="AT34" s="22">
        <f>IF(T!AP25="ano",1,0)</f>
        <v>0</v>
      </c>
      <c r="AU34" s="22">
        <f>IF(T!AQ25="ano",1,0)</f>
        <v>0</v>
      </c>
      <c r="AV34" s="22">
        <f>IF(T!AR25="ano",1,0)</f>
        <v>0</v>
      </c>
      <c r="AW34" s="22">
        <f>IF(T!AS25="ano",1,0)</f>
        <v>0</v>
      </c>
      <c r="AX34" s="22">
        <f>IF(T!AT25="ano",1,0)</f>
        <v>0</v>
      </c>
      <c r="AY34" s="22">
        <f>IF(T!AU25="ano",1,0)</f>
        <v>0</v>
      </c>
      <c r="AZ34" s="22">
        <f>IF(T!AV25="ano",1,0)</f>
        <v>0</v>
      </c>
      <c r="BA34" s="22">
        <f>IF(T!AW25="ano",1,0)</f>
        <v>0</v>
      </c>
      <c r="BB34" s="22">
        <f>IF(T!AX25="ano",1,0)</f>
        <v>0</v>
      </c>
      <c r="BC34" s="22">
        <f>IF(T!AY25="ano",1,0)</f>
        <v>0</v>
      </c>
      <c r="BD34" s="22">
        <f>IF(T!AZ25="ano",1,0)</f>
        <v>0</v>
      </c>
      <c r="BE34" s="22">
        <f>IF(T!BA25="ano",1,0)</f>
        <v>0</v>
      </c>
      <c r="BF34" s="22">
        <f>IF(T!BB25="ano",1,0)</f>
        <v>0</v>
      </c>
    </row>
    <row r="35" spans="1:58" ht="11.25">
      <c r="A35" s="20"/>
      <c r="F35" s="19"/>
      <c r="G35" s="19"/>
      <c r="H35" s="26">
        <f aca="true" t="shared" si="14" ref="H35:BF35">(H34-$C34)/$F34</f>
        <v>0</v>
      </c>
      <c r="I35" s="26">
        <f t="shared" si="14"/>
        <v>10</v>
      </c>
      <c r="J35" s="26">
        <f t="shared" si="14"/>
        <v>10</v>
      </c>
      <c r="K35" s="26">
        <f t="shared" si="14"/>
        <v>0</v>
      </c>
      <c r="L35" s="26">
        <f t="shared" si="14"/>
        <v>10</v>
      </c>
      <c r="M35" s="26">
        <f t="shared" si="14"/>
        <v>0</v>
      </c>
      <c r="N35" s="26">
        <f t="shared" si="14"/>
        <v>0</v>
      </c>
      <c r="O35" s="26">
        <f t="shared" si="14"/>
        <v>0</v>
      </c>
      <c r="P35" s="26">
        <f t="shared" si="14"/>
        <v>0</v>
      </c>
      <c r="Q35" s="26">
        <f t="shared" si="14"/>
        <v>10</v>
      </c>
      <c r="R35" s="26">
        <f t="shared" si="14"/>
        <v>10</v>
      </c>
      <c r="S35" s="26">
        <f t="shared" si="14"/>
        <v>0</v>
      </c>
      <c r="T35" s="26">
        <f t="shared" si="14"/>
        <v>0</v>
      </c>
      <c r="U35" s="26">
        <f t="shared" si="14"/>
        <v>10</v>
      </c>
      <c r="V35" s="26">
        <f t="shared" si="14"/>
        <v>10</v>
      </c>
      <c r="W35" s="26">
        <f t="shared" si="14"/>
        <v>0</v>
      </c>
      <c r="X35" s="26">
        <f t="shared" si="14"/>
        <v>0</v>
      </c>
      <c r="Y35" s="26">
        <f t="shared" si="14"/>
        <v>0</v>
      </c>
      <c r="Z35" s="26">
        <f t="shared" si="14"/>
        <v>0</v>
      </c>
      <c r="AA35" s="26">
        <f t="shared" si="14"/>
        <v>0</v>
      </c>
      <c r="AB35" s="26">
        <f t="shared" si="14"/>
        <v>0</v>
      </c>
      <c r="AC35" s="26">
        <f t="shared" si="14"/>
        <v>0</v>
      </c>
      <c r="AD35" s="26">
        <f t="shared" si="14"/>
        <v>0</v>
      </c>
      <c r="AE35" s="26">
        <f t="shared" si="14"/>
        <v>0</v>
      </c>
      <c r="AF35" s="26">
        <f t="shared" si="14"/>
        <v>0</v>
      </c>
      <c r="AG35" s="26">
        <f t="shared" si="14"/>
        <v>0</v>
      </c>
      <c r="AH35" s="26">
        <f t="shared" si="14"/>
        <v>0</v>
      </c>
      <c r="AI35" s="26">
        <f t="shared" si="14"/>
        <v>0</v>
      </c>
      <c r="AJ35" s="26">
        <f t="shared" si="14"/>
        <v>0</v>
      </c>
      <c r="AK35" s="26">
        <f t="shared" si="14"/>
        <v>0</v>
      </c>
      <c r="AL35" s="26">
        <f t="shared" si="14"/>
        <v>0</v>
      </c>
      <c r="AM35" s="26">
        <f t="shared" si="14"/>
        <v>0</v>
      </c>
      <c r="AN35" s="26">
        <f t="shared" si="14"/>
        <v>0</v>
      </c>
      <c r="AO35" s="26">
        <f t="shared" si="14"/>
        <v>0</v>
      </c>
      <c r="AP35" s="26">
        <f t="shared" si="14"/>
        <v>0</v>
      </c>
      <c r="AQ35" s="26">
        <f t="shared" si="14"/>
        <v>0</v>
      </c>
      <c r="AR35" s="26">
        <f t="shared" si="14"/>
        <v>0</v>
      </c>
      <c r="AS35" s="26">
        <f t="shared" si="14"/>
        <v>0</v>
      </c>
      <c r="AT35" s="26">
        <f t="shared" si="14"/>
        <v>0</v>
      </c>
      <c r="AU35" s="26">
        <f t="shared" si="14"/>
        <v>0</v>
      </c>
      <c r="AV35" s="26">
        <f t="shared" si="14"/>
        <v>0</v>
      </c>
      <c r="AW35" s="26">
        <f t="shared" si="14"/>
        <v>0</v>
      </c>
      <c r="AX35" s="26">
        <f t="shared" si="14"/>
        <v>0</v>
      </c>
      <c r="AY35" s="26">
        <f t="shared" si="14"/>
        <v>0</v>
      </c>
      <c r="AZ35" s="26">
        <f t="shared" si="14"/>
        <v>0</v>
      </c>
      <c r="BA35" s="26">
        <f t="shared" si="14"/>
        <v>0</v>
      </c>
      <c r="BB35" s="26">
        <f t="shared" si="14"/>
        <v>0</v>
      </c>
      <c r="BC35" s="26">
        <f t="shared" si="14"/>
        <v>0</v>
      </c>
      <c r="BD35" s="26">
        <f t="shared" si="14"/>
        <v>0</v>
      </c>
      <c r="BE35" s="26">
        <f t="shared" si="14"/>
        <v>0</v>
      </c>
      <c r="BF35" s="26">
        <f t="shared" si="14"/>
        <v>0</v>
      </c>
    </row>
    <row r="36" spans="1:58" ht="11.25">
      <c r="A36" s="20"/>
      <c r="F36" s="19"/>
      <c r="G36" s="19"/>
      <c r="H36" s="26">
        <f>H35*$B34/10</f>
        <v>0</v>
      </c>
      <c r="I36" s="26">
        <f aca="true" t="shared" si="15" ref="I36:BF36">I35*$B34/10</f>
        <v>9</v>
      </c>
      <c r="J36" s="26">
        <f t="shared" si="15"/>
        <v>9</v>
      </c>
      <c r="K36" s="26">
        <f t="shared" si="15"/>
        <v>0</v>
      </c>
      <c r="L36" s="26">
        <f t="shared" si="15"/>
        <v>9</v>
      </c>
      <c r="M36" s="26">
        <f t="shared" si="15"/>
        <v>0</v>
      </c>
      <c r="N36" s="26">
        <f t="shared" si="15"/>
        <v>0</v>
      </c>
      <c r="O36" s="26">
        <f t="shared" si="15"/>
        <v>0</v>
      </c>
      <c r="P36" s="26">
        <f t="shared" si="15"/>
        <v>0</v>
      </c>
      <c r="Q36" s="26">
        <f t="shared" si="15"/>
        <v>9</v>
      </c>
      <c r="R36" s="26">
        <f t="shared" si="15"/>
        <v>9</v>
      </c>
      <c r="S36" s="26">
        <f t="shared" si="15"/>
        <v>0</v>
      </c>
      <c r="T36" s="26">
        <f t="shared" si="15"/>
        <v>0</v>
      </c>
      <c r="U36" s="26">
        <f t="shared" si="15"/>
        <v>9</v>
      </c>
      <c r="V36" s="26">
        <f t="shared" si="15"/>
        <v>9</v>
      </c>
      <c r="W36" s="26">
        <f t="shared" si="15"/>
        <v>0</v>
      </c>
      <c r="X36" s="26">
        <f t="shared" si="15"/>
        <v>0</v>
      </c>
      <c r="Y36" s="26">
        <f t="shared" si="15"/>
        <v>0</v>
      </c>
      <c r="Z36" s="26">
        <f t="shared" si="15"/>
        <v>0</v>
      </c>
      <c r="AA36" s="26">
        <f t="shared" si="15"/>
        <v>0</v>
      </c>
      <c r="AB36" s="26">
        <f t="shared" si="15"/>
        <v>0</v>
      </c>
      <c r="AC36" s="26">
        <f t="shared" si="15"/>
        <v>0</v>
      </c>
      <c r="AD36" s="26">
        <f t="shared" si="15"/>
        <v>0</v>
      </c>
      <c r="AE36" s="26">
        <f t="shared" si="15"/>
        <v>0</v>
      </c>
      <c r="AF36" s="26">
        <f t="shared" si="15"/>
        <v>0</v>
      </c>
      <c r="AG36" s="26">
        <f t="shared" si="15"/>
        <v>0</v>
      </c>
      <c r="AH36" s="26">
        <f t="shared" si="15"/>
        <v>0</v>
      </c>
      <c r="AI36" s="26">
        <f t="shared" si="15"/>
        <v>0</v>
      </c>
      <c r="AJ36" s="26">
        <f t="shared" si="15"/>
        <v>0</v>
      </c>
      <c r="AK36" s="26">
        <f t="shared" si="15"/>
        <v>0</v>
      </c>
      <c r="AL36" s="26">
        <f t="shared" si="15"/>
        <v>0</v>
      </c>
      <c r="AM36" s="26">
        <f t="shared" si="15"/>
        <v>0</v>
      </c>
      <c r="AN36" s="26">
        <f t="shared" si="15"/>
        <v>0</v>
      </c>
      <c r="AO36" s="26">
        <f t="shared" si="15"/>
        <v>0</v>
      </c>
      <c r="AP36" s="26">
        <f t="shared" si="15"/>
        <v>0</v>
      </c>
      <c r="AQ36" s="26">
        <f t="shared" si="15"/>
        <v>0</v>
      </c>
      <c r="AR36" s="26">
        <f t="shared" si="15"/>
        <v>0</v>
      </c>
      <c r="AS36" s="26">
        <f t="shared" si="15"/>
        <v>0</v>
      </c>
      <c r="AT36" s="26">
        <f t="shared" si="15"/>
        <v>0</v>
      </c>
      <c r="AU36" s="26">
        <f t="shared" si="15"/>
        <v>0</v>
      </c>
      <c r="AV36" s="26">
        <f t="shared" si="15"/>
        <v>0</v>
      </c>
      <c r="AW36" s="26">
        <f t="shared" si="15"/>
        <v>0</v>
      </c>
      <c r="AX36" s="26">
        <f t="shared" si="15"/>
        <v>0</v>
      </c>
      <c r="AY36" s="26">
        <f t="shared" si="15"/>
        <v>0</v>
      </c>
      <c r="AZ36" s="26">
        <f t="shared" si="15"/>
        <v>0</v>
      </c>
      <c r="BA36" s="26">
        <f t="shared" si="15"/>
        <v>0</v>
      </c>
      <c r="BB36" s="26">
        <f t="shared" si="15"/>
        <v>0</v>
      </c>
      <c r="BC36" s="26">
        <f t="shared" si="15"/>
        <v>0</v>
      </c>
      <c r="BD36" s="26">
        <f t="shared" si="15"/>
        <v>0</v>
      </c>
      <c r="BE36" s="26">
        <f t="shared" si="15"/>
        <v>0</v>
      </c>
      <c r="BF36" s="26">
        <f t="shared" si="15"/>
        <v>0</v>
      </c>
    </row>
    <row r="37" spans="1:9" ht="11.25">
      <c r="A37" s="20"/>
      <c r="F37" s="19"/>
      <c r="G37" s="19"/>
      <c r="H37" s="22"/>
      <c r="I37" s="22"/>
    </row>
    <row r="38" spans="1:58" ht="11.25">
      <c r="A38" s="20" t="s">
        <v>79</v>
      </c>
      <c r="B38" s="13">
        <v>3.5</v>
      </c>
      <c r="C38" s="22">
        <f>MIN(H38:BB38)</f>
        <v>0</v>
      </c>
      <c r="D38" s="22">
        <f>MAX(H38:BB38)</f>
        <v>1</v>
      </c>
      <c r="E38" s="22">
        <v>10</v>
      </c>
      <c r="F38" s="22">
        <f>(D38-C38)/E38</f>
        <v>0.1</v>
      </c>
      <c r="G38" s="24"/>
      <c r="H38" s="22">
        <f>IF(T!D26="ano",1,0)</f>
        <v>0</v>
      </c>
      <c r="I38" s="22">
        <f>IF(T!E26="ano",1,0)</f>
        <v>0</v>
      </c>
      <c r="J38" s="22">
        <f>IF(T!F26="ano",1,0)</f>
        <v>0</v>
      </c>
      <c r="K38" s="22">
        <f>IF(T!G26="ano",1,0)</f>
        <v>0</v>
      </c>
      <c r="L38" s="22">
        <f>IF(T!H26="ano",1,0)</f>
        <v>0</v>
      </c>
      <c r="M38" s="22">
        <f>IF(T!I26="ano",1,0)</f>
        <v>0</v>
      </c>
      <c r="N38" s="22">
        <f>IF(T!J26="ano",1,0)</f>
        <v>0</v>
      </c>
      <c r="O38" s="22">
        <f>IF(T!K26="ano",1,0)</f>
        <v>0</v>
      </c>
      <c r="P38" s="22">
        <f>IF(T!L26="ano",1,0)</f>
        <v>0</v>
      </c>
      <c r="Q38" s="22">
        <f>IF(T!M26="ano",1,0)</f>
        <v>0</v>
      </c>
      <c r="R38" s="22">
        <f>IF(T!N26="ano",1,0)</f>
        <v>0</v>
      </c>
      <c r="S38" s="22">
        <f>IF(T!O26="ano",1,0)</f>
        <v>0</v>
      </c>
      <c r="T38" s="22">
        <f>IF(T!P26="ano",1,0)</f>
        <v>0</v>
      </c>
      <c r="U38" s="22">
        <f>IF(T!Q26="ano",1,0)</f>
        <v>0</v>
      </c>
      <c r="V38" s="22">
        <f>IF(T!R26="ano",1,0)</f>
        <v>0</v>
      </c>
      <c r="W38" s="22">
        <f>IF(T!S26="ano",1,0)</f>
        <v>0</v>
      </c>
      <c r="X38" s="22">
        <f>IF(T!T26="ano",1,0)</f>
        <v>0</v>
      </c>
      <c r="Y38" s="22">
        <f>IF(T!U26="ano",1,0)</f>
        <v>0</v>
      </c>
      <c r="Z38" s="22">
        <f>IF(T!V26="ano",1,0)</f>
        <v>0</v>
      </c>
      <c r="AA38" s="22">
        <f>IF(T!W26="ano",1,0)</f>
        <v>0</v>
      </c>
      <c r="AB38" s="22">
        <f>IF(T!X26="ano",1,0)</f>
        <v>0</v>
      </c>
      <c r="AC38" s="22">
        <f>IF(T!Y26="ano",1,0)</f>
        <v>0</v>
      </c>
      <c r="AD38" s="22">
        <f>IF(T!Z26="ano",1,0)</f>
        <v>0</v>
      </c>
      <c r="AE38" s="22">
        <f>IF(T!AA26="ano",1,0)</f>
        <v>0</v>
      </c>
      <c r="AF38" s="22">
        <f>IF(T!AB26="ano",1,0)</f>
        <v>0</v>
      </c>
      <c r="AG38" s="22">
        <f>IF(T!AC26="ano",1,0)</f>
        <v>0</v>
      </c>
      <c r="AH38" s="22">
        <f>IF(T!AD26="ano",1,0)</f>
        <v>1</v>
      </c>
      <c r="AI38" s="22">
        <f>IF(T!AE26="ano",1,0)</f>
        <v>1</v>
      </c>
      <c r="AJ38" s="22">
        <f>IF(T!AF26="ano",1,0)</f>
        <v>1</v>
      </c>
      <c r="AK38" s="22">
        <f>IF(T!AG26="ano",1,0)</f>
        <v>0</v>
      </c>
      <c r="AL38" s="22">
        <f>IF(T!AH26="ano",1,0)</f>
        <v>0</v>
      </c>
      <c r="AM38" s="22">
        <f>IF(T!AI26="ano",1,0)</f>
        <v>1</v>
      </c>
      <c r="AN38" s="22">
        <f>IF(T!AJ26="ano",1,0)</f>
        <v>1</v>
      </c>
      <c r="AO38" s="22">
        <f>IF(T!AK26="ano",1,0)</f>
        <v>0</v>
      </c>
      <c r="AP38" s="22">
        <f>IF(T!AL26="ano",1,0)</f>
        <v>1</v>
      </c>
      <c r="AQ38" s="22">
        <f>IF(T!AM26="ano",1,0)</f>
        <v>1</v>
      </c>
      <c r="AR38" s="22">
        <f>IF(T!AN26="ano",1,0)</f>
        <v>1</v>
      </c>
      <c r="AS38" s="22">
        <f>IF(T!AO26="ano",1,0)</f>
        <v>0</v>
      </c>
      <c r="AT38" s="22">
        <f>IF(T!AP26="ano",1,0)</f>
        <v>0</v>
      </c>
      <c r="AU38" s="22">
        <f>IF(T!AQ26="ano",1,0)</f>
        <v>0</v>
      </c>
      <c r="AV38" s="22">
        <f>IF(T!AR26="ano",1,0)</f>
        <v>0</v>
      </c>
      <c r="AW38" s="22">
        <f>IF(T!AS26="ano",1,0)</f>
        <v>0</v>
      </c>
      <c r="AX38" s="22">
        <f>IF(T!AT26="ano",1,0)</f>
        <v>0</v>
      </c>
      <c r="AY38" s="22">
        <f>IF(T!AU26="ano",1,0)</f>
        <v>0</v>
      </c>
      <c r="AZ38" s="22">
        <f>IF(T!AV26="ano",1,0)</f>
        <v>1</v>
      </c>
      <c r="BA38" s="22">
        <f>IF(T!AW26="ano",1,0)</f>
        <v>0</v>
      </c>
      <c r="BB38" s="22">
        <f>IF(T!AX26="ano",1,0)</f>
        <v>1</v>
      </c>
      <c r="BC38" s="22">
        <f>IF(T!AY26="ano",1,0)</f>
        <v>1</v>
      </c>
      <c r="BD38" s="22">
        <f>IF(T!AZ26="ano",1,0)</f>
        <v>0</v>
      </c>
      <c r="BE38" s="22">
        <f>IF(T!BA26="ano",1,0)</f>
        <v>0</v>
      </c>
      <c r="BF38" s="22">
        <f>IF(T!BB26="ano",1,0)</f>
        <v>0</v>
      </c>
    </row>
    <row r="39" spans="1:58" ht="11.25">
      <c r="A39" s="20"/>
      <c r="F39" s="24"/>
      <c r="G39" s="24"/>
      <c r="H39" s="26">
        <f aca="true" t="shared" si="16" ref="H39:BF39">(H38-$C38)/$F38</f>
        <v>0</v>
      </c>
      <c r="I39" s="26">
        <f t="shared" si="16"/>
        <v>0</v>
      </c>
      <c r="J39" s="26">
        <f t="shared" si="16"/>
        <v>0</v>
      </c>
      <c r="K39" s="26">
        <f t="shared" si="16"/>
        <v>0</v>
      </c>
      <c r="L39" s="26">
        <f t="shared" si="16"/>
        <v>0</v>
      </c>
      <c r="M39" s="26">
        <f t="shared" si="16"/>
        <v>0</v>
      </c>
      <c r="N39" s="26">
        <f t="shared" si="16"/>
        <v>0</v>
      </c>
      <c r="O39" s="26">
        <f t="shared" si="16"/>
        <v>0</v>
      </c>
      <c r="P39" s="26">
        <f t="shared" si="16"/>
        <v>0</v>
      </c>
      <c r="Q39" s="26">
        <f t="shared" si="16"/>
        <v>0</v>
      </c>
      <c r="R39" s="26">
        <f t="shared" si="16"/>
        <v>0</v>
      </c>
      <c r="S39" s="26">
        <f t="shared" si="16"/>
        <v>0</v>
      </c>
      <c r="T39" s="26">
        <f t="shared" si="16"/>
        <v>0</v>
      </c>
      <c r="U39" s="26">
        <f t="shared" si="16"/>
        <v>0</v>
      </c>
      <c r="V39" s="26">
        <f t="shared" si="16"/>
        <v>0</v>
      </c>
      <c r="W39" s="26">
        <f t="shared" si="16"/>
        <v>0</v>
      </c>
      <c r="X39" s="26">
        <f t="shared" si="16"/>
        <v>0</v>
      </c>
      <c r="Y39" s="26">
        <f t="shared" si="16"/>
        <v>0</v>
      </c>
      <c r="Z39" s="26">
        <f t="shared" si="16"/>
        <v>0</v>
      </c>
      <c r="AA39" s="26">
        <f t="shared" si="16"/>
        <v>0</v>
      </c>
      <c r="AB39" s="26">
        <f t="shared" si="16"/>
        <v>0</v>
      </c>
      <c r="AC39" s="26">
        <f t="shared" si="16"/>
        <v>0</v>
      </c>
      <c r="AD39" s="26">
        <f t="shared" si="16"/>
        <v>0</v>
      </c>
      <c r="AE39" s="26">
        <f t="shared" si="16"/>
        <v>0</v>
      </c>
      <c r="AF39" s="26">
        <f t="shared" si="16"/>
        <v>0</v>
      </c>
      <c r="AG39" s="26">
        <f t="shared" si="16"/>
        <v>0</v>
      </c>
      <c r="AH39" s="26">
        <f t="shared" si="16"/>
        <v>10</v>
      </c>
      <c r="AI39" s="26">
        <f t="shared" si="16"/>
        <v>10</v>
      </c>
      <c r="AJ39" s="26">
        <f t="shared" si="16"/>
        <v>10</v>
      </c>
      <c r="AK39" s="26">
        <f t="shared" si="16"/>
        <v>0</v>
      </c>
      <c r="AL39" s="26">
        <f t="shared" si="16"/>
        <v>0</v>
      </c>
      <c r="AM39" s="26">
        <f t="shared" si="16"/>
        <v>10</v>
      </c>
      <c r="AN39" s="26">
        <f t="shared" si="16"/>
        <v>10</v>
      </c>
      <c r="AO39" s="26">
        <f t="shared" si="16"/>
        <v>0</v>
      </c>
      <c r="AP39" s="26">
        <f t="shared" si="16"/>
        <v>10</v>
      </c>
      <c r="AQ39" s="26">
        <f t="shared" si="16"/>
        <v>10</v>
      </c>
      <c r="AR39" s="26">
        <f t="shared" si="16"/>
        <v>10</v>
      </c>
      <c r="AS39" s="26">
        <f t="shared" si="16"/>
        <v>0</v>
      </c>
      <c r="AT39" s="26">
        <f t="shared" si="16"/>
        <v>0</v>
      </c>
      <c r="AU39" s="26">
        <f t="shared" si="16"/>
        <v>0</v>
      </c>
      <c r="AV39" s="26">
        <f t="shared" si="16"/>
        <v>0</v>
      </c>
      <c r="AW39" s="26">
        <f t="shared" si="16"/>
        <v>0</v>
      </c>
      <c r="AX39" s="26">
        <f t="shared" si="16"/>
        <v>0</v>
      </c>
      <c r="AY39" s="26">
        <f t="shared" si="16"/>
        <v>0</v>
      </c>
      <c r="AZ39" s="26">
        <f t="shared" si="16"/>
        <v>10</v>
      </c>
      <c r="BA39" s="26">
        <f t="shared" si="16"/>
        <v>0</v>
      </c>
      <c r="BB39" s="26">
        <f t="shared" si="16"/>
        <v>10</v>
      </c>
      <c r="BC39" s="26">
        <f t="shared" si="16"/>
        <v>10</v>
      </c>
      <c r="BD39" s="26">
        <f t="shared" si="16"/>
        <v>0</v>
      </c>
      <c r="BE39" s="26">
        <f t="shared" si="16"/>
        <v>0</v>
      </c>
      <c r="BF39" s="26">
        <f t="shared" si="16"/>
        <v>0</v>
      </c>
    </row>
    <row r="40" spans="1:58" ht="11.25">
      <c r="A40" s="20"/>
      <c r="F40" s="24"/>
      <c r="G40" s="24"/>
      <c r="H40" s="26">
        <f>H39*$B38/10</f>
        <v>0</v>
      </c>
      <c r="I40" s="26">
        <f aca="true" t="shared" si="17" ref="I40:BF40">I39*$B38/10</f>
        <v>0</v>
      </c>
      <c r="J40" s="26">
        <f t="shared" si="17"/>
        <v>0</v>
      </c>
      <c r="K40" s="26">
        <f t="shared" si="17"/>
        <v>0</v>
      </c>
      <c r="L40" s="26">
        <f t="shared" si="17"/>
        <v>0</v>
      </c>
      <c r="M40" s="26">
        <f t="shared" si="17"/>
        <v>0</v>
      </c>
      <c r="N40" s="26">
        <f t="shared" si="17"/>
        <v>0</v>
      </c>
      <c r="O40" s="26">
        <f t="shared" si="17"/>
        <v>0</v>
      </c>
      <c r="P40" s="26">
        <f t="shared" si="17"/>
        <v>0</v>
      </c>
      <c r="Q40" s="26">
        <f t="shared" si="17"/>
        <v>0</v>
      </c>
      <c r="R40" s="26">
        <f t="shared" si="17"/>
        <v>0</v>
      </c>
      <c r="S40" s="26">
        <f t="shared" si="17"/>
        <v>0</v>
      </c>
      <c r="T40" s="26">
        <f t="shared" si="17"/>
        <v>0</v>
      </c>
      <c r="U40" s="26">
        <f t="shared" si="17"/>
        <v>0</v>
      </c>
      <c r="V40" s="26">
        <f t="shared" si="17"/>
        <v>0</v>
      </c>
      <c r="W40" s="26">
        <f t="shared" si="17"/>
        <v>0</v>
      </c>
      <c r="X40" s="26">
        <f t="shared" si="17"/>
        <v>0</v>
      </c>
      <c r="Y40" s="26">
        <f t="shared" si="17"/>
        <v>0</v>
      </c>
      <c r="Z40" s="26">
        <f t="shared" si="17"/>
        <v>0</v>
      </c>
      <c r="AA40" s="26">
        <f t="shared" si="17"/>
        <v>0</v>
      </c>
      <c r="AB40" s="26">
        <f t="shared" si="17"/>
        <v>0</v>
      </c>
      <c r="AC40" s="26">
        <f t="shared" si="17"/>
        <v>0</v>
      </c>
      <c r="AD40" s="26">
        <f t="shared" si="17"/>
        <v>0</v>
      </c>
      <c r="AE40" s="26">
        <f t="shared" si="17"/>
        <v>0</v>
      </c>
      <c r="AF40" s="26">
        <f t="shared" si="17"/>
        <v>0</v>
      </c>
      <c r="AG40" s="26">
        <f t="shared" si="17"/>
        <v>0</v>
      </c>
      <c r="AH40" s="26">
        <f t="shared" si="17"/>
        <v>3.5</v>
      </c>
      <c r="AI40" s="26">
        <f t="shared" si="17"/>
        <v>3.5</v>
      </c>
      <c r="AJ40" s="26">
        <f t="shared" si="17"/>
        <v>3.5</v>
      </c>
      <c r="AK40" s="26">
        <f t="shared" si="17"/>
        <v>0</v>
      </c>
      <c r="AL40" s="26">
        <f t="shared" si="17"/>
        <v>0</v>
      </c>
      <c r="AM40" s="26">
        <f t="shared" si="17"/>
        <v>3.5</v>
      </c>
      <c r="AN40" s="26">
        <f t="shared" si="17"/>
        <v>3.5</v>
      </c>
      <c r="AO40" s="26">
        <f t="shared" si="17"/>
        <v>0</v>
      </c>
      <c r="AP40" s="26">
        <f t="shared" si="17"/>
        <v>3.5</v>
      </c>
      <c r="AQ40" s="26">
        <f t="shared" si="17"/>
        <v>3.5</v>
      </c>
      <c r="AR40" s="26">
        <f t="shared" si="17"/>
        <v>3.5</v>
      </c>
      <c r="AS40" s="26">
        <f t="shared" si="17"/>
        <v>0</v>
      </c>
      <c r="AT40" s="26">
        <f t="shared" si="17"/>
        <v>0</v>
      </c>
      <c r="AU40" s="26">
        <f t="shared" si="17"/>
        <v>0</v>
      </c>
      <c r="AV40" s="26">
        <f t="shared" si="17"/>
        <v>0</v>
      </c>
      <c r="AW40" s="26">
        <f t="shared" si="17"/>
        <v>0</v>
      </c>
      <c r="AX40" s="26">
        <f t="shared" si="17"/>
        <v>0</v>
      </c>
      <c r="AY40" s="26">
        <f t="shared" si="17"/>
        <v>0</v>
      </c>
      <c r="AZ40" s="26">
        <f t="shared" si="17"/>
        <v>3.5</v>
      </c>
      <c r="BA40" s="26">
        <f t="shared" si="17"/>
        <v>0</v>
      </c>
      <c r="BB40" s="26">
        <f t="shared" si="17"/>
        <v>3.5</v>
      </c>
      <c r="BC40" s="26">
        <f t="shared" si="17"/>
        <v>3.5</v>
      </c>
      <c r="BD40" s="26">
        <f t="shared" si="17"/>
        <v>0</v>
      </c>
      <c r="BE40" s="26">
        <f t="shared" si="17"/>
        <v>0</v>
      </c>
      <c r="BF40" s="26">
        <f t="shared" si="17"/>
        <v>0</v>
      </c>
    </row>
    <row r="41" spans="1:58" ht="11.25">
      <c r="A41" s="20"/>
      <c r="F41" s="24"/>
      <c r="G41" s="24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</row>
    <row r="42" spans="1:58" ht="11.25">
      <c r="A42" s="20" t="s">
        <v>136</v>
      </c>
      <c r="B42" s="13">
        <v>8</v>
      </c>
      <c r="C42" s="22">
        <f>MIN(H42:BB42)</f>
        <v>0</v>
      </c>
      <c r="D42" s="22">
        <f>MAX(H42:BB42)</f>
        <v>1</v>
      </c>
      <c r="E42" s="22">
        <v>10</v>
      </c>
      <c r="F42" s="22">
        <f>(D42-C42)/E42</f>
        <v>0.1</v>
      </c>
      <c r="G42" s="24"/>
      <c r="H42" s="22">
        <f>IF(T!D27="ano",1,0)</f>
        <v>0</v>
      </c>
      <c r="I42" s="22">
        <f>IF(T!E27="ano",1,0)</f>
        <v>0</v>
      </c>
      <c r="J42" s="22">
        <f>IF(T!F27="ano",1,0)</f>
        <v>0</v>
      </c>
      <c r="K42" s="22">
        <f>IF(T!G27="ano",1,0)</f>
        <v>0</v>
      </c>
      <c r="L42" s="22">
        <f>IF(T!H27="ano",1,0)</f>
        <v>0</v>
      </c>
      <c r="M42" s="22">
        <f>IF(T!I27="ano",1,0)</f>
        <v>0</v>
      </c>
      <c r="N42" s="22">
        <f>IF(T!J27="ano",1,0)</f>
        <v>0</v>
      </c>
      <c r="O42" s="22">
        <f>IF(T!K27="ano",1,0)</f>
        <v>0</v>
      </c>
      <c r="P42" s="22">
        <f>IF(T!L27="ano",1,0)</f>
        <v>1</v>
      </c>
      <c r="Q42" s="22">
        <f>IF(T!M27="ano",1,0)</f>
        <v>0</v>
      </c>
      <c r="R42" s="22">
        <f>IF(T!N27="ano",1,0)</f>
        <v>0</v>
      </c>
      <c r="S42" s="22">
        <f>IF(T!O27="ano",1,0)</f>
        <v>0</v>
      </c>
      <c r="T42" s="22">
        <f>IF(T!P27="ano",1,0)</f>
        <v>0</v>
      </c>
      <c r="U42" s="22">
        <f>IF(T!Q27="ano",1,0)</f>
        <v>0</v>
      </c>
      <c r="V42" s="22">
        <f>IF(T!R27="ano",1,0)</f>
        <v>0</v>
      </c>
      <c r="W42" s="22">
        <f>IF(T!S27="ano",1,0)</f>
        <v>0</v>
      </c>
      <c r="X42" s="22">
        <f>IF(T!T27="ano",1,0)</f>
        <v>0</v>
      </c>
      <c r="Y42" s="22">
        <f>IF(T!U27="ano",1,0)</f>
        <v>0</v>
      </c>
      <c r="Z42" s="22">
        <f>IF(T!V27="ano",1,0)</f>
        <v>0</v>
      </c>
      <c r="AA42" s="22">
        <f>IF(T!W27="ano",1,0)</f>
        <v>0</v>
      </c>
      <c r="AB42" s="22">
        <f>IF(T!X27="ano",1,0)</f>
        <v>0</v>
      </c>
      <c r="AC42" s="22">
        <f>IF(T!Y27="ano",1,0)</f>
        <v>0</v>
      </c>
      <c r="AD42" s="22">
        <f>IF(T!Z27="ano",1,0)</f>
        <v>0</v>
      </c>
      <c r="AE42" s="22">
        <f>IF(T!AA27="ano",1,0)</f>
        <v>0</v>
      </c>
      <c r="AF42" s="22">
        <f>IF(T!AB27="ano",1,0)</f>
        <v>0</v>
      </c>
      <c r="AG42" s="22">
        <f>IF(T!AC27="ano",1,0)</f>
        <v>0</v>
      </c>
      <c r="AH42" s="22">
        <f>IF(T!AD27="ano",1,0)</f>
        <v>0</v>
      </c>
      <c r="AI42" s="22">
        <f>IF(T!AE27="ano",1,0)</f>
        <v>0</v>
      </c>
      <c r="AJ42" s="22">
        <f>IF(T!AF27="ano",1,0)</f>
        <v>0</v>
      </c>
      <c r="AK42" s="22">
        <f>IF(T!AG27="ano",1,0)</f>
        <v>0</v>
      </c>
      <c r="AL42" s="22">
        <f>IF(T!AH27="ano",1,0)</f>
        <v>0</v>
      </c>
      <c r="AM42" s="22">
        <f>IF(T!AI27="ano",1,0)</f>
        <v>0</v>
      </c>
      <c r="AN42" s="22">
        <f>IF(T!AJ27="ano",1,0)</f>
        <v>1</v>
      </c>
      <c r="AO42" s="22">
        <f>IF(T!AK27="ano",1,0)</f>
        <v>0</v>
      </c>
      <c r="AP42" s="22">
        <f>IF(T!AL27="ano",1,0)</f>
        <v>0</v>
      </c>
      <c r="AQ42" s="22">
        <f>IF(T!AM27="ano",1,0)</f>
        <v>0</v>
      </c>
      <c r="AR42" s="22">
        <f>IF(T!AN27="ano",1,0)</f>
        <v>0</v>
      </c>
      <c r="AS42" s="22">
        <f>IF(T!AO27="ano",1,0)</f>
        <v>0</v>
      </c>
      <c r="AT42" s="22">
        <f>IF(T!AP27="ano",1,0)</f>
        <v>0</v>
      </c>
      <c r="AU42" s="22">
        <f>IF(T!AQ27="ano",1,0)</f>
        <v>0</v>
      </c>
      <c r="AV42" s="22">
        <f>IF(T!AR27="ano",1,0)</f>
        <v>0</v>
      </c>
      <c r="AW42" s="22">
        <f>IF(T!AS27="ano",1,0)</f>
        <v>0</v>
      </c>
      <c r="AX42" s="22">
        <f>IF(T!AT27="ano",1,0)</f>
        <v>0</v>
      </c>
      <c r="AY42" s="22">
        <f>IF(T!AU27="ano",1,0)</f>
        <v>0</v>
      </c>
      <c r="AZ42" s="22">
        <f>IF(T!AV27="ano",1,0)</f>
        <v>1</v>
      </c>
      <c r="BA42" s="22">
        <f>IF(T!AW27="ano",1,0)</f>
        <v>0</v>
      </c>
      <c r="BB42" s="22">
        <f>IF(T!AX27="ano",1,0)</f>
        <v>0</v>
      </c>
      <c r="BC42" s="22">
        <f>IF(T!AY27="ano",1,0)</f>
        <v>0</v>
      </c>
      <c r="BD42" s="22">
        <f>IF(T!AZ27="ano",1,0)</f>
        <v>0</v>
      </c>
      <c r="BE42" s="22">
        <f>IF(T!BA27="ano",1,0)</f>
        <v>0</v>
      </c>
      <c r="BF42" s="22">
        <f>IF(T!BB27="ano",1,0)</f>
        <v>0</v>
      </c>
    </row>
    <row r="43" spans="1:58" ht="11.25">
      <c r="A43" s="20"/>
      <c r="F43" s="24"/>
      <c r="G43" s="24"/>
      <c r="H43" s="26">
        <f aca="true" t="shared" si="18" ref="H43:AY43">(H42-$C42)/$F42</f>
        <v>0</v>
      </c>
      <c r="I43" s="26">
        <f t="shared" si="18"/>
        <v>0</v>
      </c>
      <c r="J43" s="26">
        <f t="shared" si="18"/>
        <v>0</v>
      </c>
      <c r="K43" s="26">
        <f t="shared" si="18"/>
        <v>0</v>
      </c>
      <c r="L43" s="26">
        <f t="shared" si="18"/>
        <v>0</v>
      </c>
      <c r="M43" s="26">
        <f t="shared" si="18"/>
        <v>0</v>
      </c>
      <c r="N43" s="26">
        <f t="shared" si="18"/>
        <v>0</v>
      </c>
      <c r="O43" s="26">
        <f t="shared" si="18"/>
        <v>0</v>
      </c>
      <c r="P43" s="26">
        <f t="shared" si="18"/>
        <v>10</v>
      </c>
      <c r="Q43" s="26">
        <f t="shared" si="18"/>
        <v>0</v>
      </c>
      <c r="R43" s="26">
        <f t="shared" si="18"/>
        <v>0</v>
      </c>
      <c r="S43" s="26">
        <f t="shared" si="18"/>
        <v>0</v>
      </c>
      <c r="T43" s="26">
        <f t="shared" si="18"/>
        <v>0</v>
      </c>
      <c r="U43" s="26">
        <f t="shared" si="18"/>
        <v>0</v>
      </c>
      <c r="V43" s="26">
        <f t="shared" si="18"/>
        <v>0</v>
      </c>
      <c r="W43" s="26">
        <f t="shared" si="18"/>
        <v>0</v>
      </c>
      <c r="X43" s="26">
        <f t="shared" si="18"/>
        <v>0</v>
      </c>
      <c r="Y43" s="26">
        <f t="shared" si="18"/>
        <v>0</v>
      </c>
      <c r="Z43" s="26">
        <f t="shared" si="18"/>
        <v>0</v>
      </c>
      <c r="AA43" s="26">
        <f t="shared" si="18"/>
        <v>0</v>
      </c>
      <c r="AB43" s="26">
        <f t="shared" si="18"/>
        <v>0</v>
      </c>
      <c r="AC43" s="26">
        <f t="shared" si="18"/>
        <v>0</v>
      </c>
      <c r="AD43" s="26">
        <f t="shared" si="18"/>
        <v>0</v>
      </c>
      <c r="AE43" s="26">
        <f t="shared" si="18"/>
        <v>0</v>
      </c>
      <c r="AF43" s="26">
        <f t="shared" si="18"/>
        <v>0</v>
      </c>
      <c r="AG43" s="26">
        <f t="shared" si="18"/>
        <v>0</v>
      </c>
      <c r="AH43" s="26">
        <f t="shared" si="18"/>
        <v>0</v>
      </c>
      <c r="AI43" s="26">
        <f t="shared" si="18"/>
        <v>0</v>
      </c>
      <c r="AJ43" s="26">
        <f t="shared" si="18"/>
        <v>0</v>
      </c>
      <c r="AK43" s="26">
        <f t="shared" si="18"/>
        <v>0</v>
      </c>
      <c r="AL43" s="26">
        <f t="shared" si="18"/>
        <v>0</v>
      </c>
      <c r="AM43" s="26">
        <f t="shared" si="18"/>
        <v>0</v>
      </c>
      <c r="AN43" s="26">
        <f t="shared" si="18"/>
        <v>10</v>
      </c>
      <c r="AO43" s="26">
        <f t="shared" si="18"/>
        <v>0</v>
      </c>
      <c r="AP43" s="26">
        <f t="shared" si="18"/>
        <v>0</v>
      </c>
      <c r="AQ43" s="26">
        <f t="shared" si="18"/>
        <v>0</v>
      </c>
      <c r="AR43" s="26">
        <f t="shared" si="18"/>
        <v>0</v>
      </c>
      <c r="AS43" s="26">
        <f t="shared" si="18"/>
        <v>0</v>
      </c>
      <c r="AT43" s="26">
        <f t="shared" si="18"/>
        <v>0</v>
      </c>
      <c r="AU43" s="26">
        <f t="shared" si="18"/>
        <v>0</v>
      </c>
      <c r="AV43" s="26">
        <f t="shared" si="18"/>
        <v>0</v>
      </c>
      <c r="AW43" s="26">
        <f t="shared" si="18"/>
        <v>0</v>
      </c>
      <c r="AX43" s="26">
        <f t="shared" si="18"/>
        <v>0</v>
      </c>
      <c r="AY43" s="26">
        <f t="shared" si="18"/>
        <v>0</v>
      </c>
      <c r="AZ43" s="26">
        <f aca="true" t="shared" si="19" ref="AZ43:BF43">(AZ42-$C42)/$F42</f>
        <v>10</v>
      </c>
      <c r="BA43" s="26">
        <f t="shared" si="19"/>
        <v>0</v>
      </c>
      <c r="BB43" s="26">
        <f t="shared" si="19"/>
        <v>0</v>
      </c>
      <c r="BC43" s="26">
        <f t="shared" si="19"/>
        <v>0</v>
      </c>
      <c r="BD43" s="26">
        <f t="shared" si="19"/>
        <v>0</v>
      </c>
      <c r="BE43" s="26">
        <f t="shared" si="19"/>
        <v>0</v>
      </c>
      <c r="BF43" s="26">
        <f t="shared" si="19"/>
        <v>0</v>
      </c>
    </row>
    <row r="44" spans="1:58" ht="11.25">
      <c r="A44" s="20"/>
      <c r="F44" s="24"/>
      <c r="G44" s="24"/>
      <c r="H44" s="26">
        <f>H43*$B42/10</f>
        <v>0</v>
      </c>
      <c r="I44" s="26">
        <f aca="true" t="shared" si="20" ref="I44:BF44">I43*$B42/10</f>
        <v>0</v>
      </c>
      <c r="J44" s="26">
        <f t="shared" si="20"/>
        <v>0</v>
      </c>
      <c r="K44" s="26">
        <f t="shared" si="20"/>
        <v>0</v>
      </c>
      <c r="L44" s="26">
        <f t="shared" si="20"/>
        <v>0</v>
      </c>
      <c r="M44" s="26">
        <f t="shared" si="20"/>
        <v>0</v>
      </c>
      <c r="N44" s="26">
        <f t="shared" si="20"/>
        <v>0</v>
      </c>
      <c r="O44" s="26">
        <f t="shared" si="20"/>
        <v>0</v>
      </c>
      <c r="P44" s="26">
        <f t="shared" si="20"/>
        <v>8</v>
      </c>
      <c r="Q44" s="26">
        <f t="shared" si="20"/>
        <v>0</v>
      </c>
      <c r="R44" s="26">
        <f t="shared" si="20"/>
        <v>0</v>
      </c>
      <c r="S44" s="26">
        <f t="shared" si="20"/>
        <v>0</v>
      </c>
      <c r="T44" s="26">
        <f t="shared" si="20"/>
        <v>0</v>
      </c>
      <c r="U44" s="26">
        <f t="shared" si="20"/>
        <v>0</v>
      </c>
      <c r="V44" s="26">
        <f t="shared" si="20"/>
        <v>0</v>
      </c>
      <c r="W44" s="26">
        <f t="shared" si="20"/>
        <v>0</v>
      </c>
      <c r="X44" s="26">
        <f t="shared" si="20"/>
        <v>0</v>
      </c>
      <c r="Y44" s="26">
        <f t="shared" si="20"/>
        <v>0</v>
      </c>
      <c r="Z44" s="26">
        <f t="shared" si="20"/>
        <v>0</v>
      </c>
      <c r="AA44" s="26">
        <f t="shared" si="20"/>
        <v>0</v>
      </c>
      <c r="AB44" s="26">
        <f t="shared" si="20"/>
        <v>0</v>
      </c>
      <c r="AC44" s="26">
        <f t="shared" si="20"/>
        <v>0</v>
      </c>
      <c r="AD44" s="26">
        <f t="shared" si="20"/>
        <v>0</v>
      </c>
      <c r="AE44" s="26">
        <f t="shared" si="20"/>
        <v>0</v>
      </c>
      <c r="AF44" s="26">
        <f t="shared" si="20"/>
        <v>0</v>
      </c>
      <c r="AG44" s="26">
        <f t="shared" si="20"/>
        <v>0</v>
      </c>
      <c r="AH44" s="26">
        <f t="shared" si="20"/>
        <v>0</v>
      </c>
      <c r="AI44" s="26">
        <f t="shared" si="20"/>
        <v>0</v>
      </c>
      <c r="AJ44" s="26">
        <f t="shared" si="20"/>
        <v>0</v>
      </c>
      <c r="AK44" s="26">
        <f t="shared" si="20"/>
        <v>0</v>
      </c>
      <c r="AL44" s="26">
        <f t="shared" si="20"/>
        <v>0</v>
      </c>
      <c r="AM44" s="26">
        <f t="shared" si="20"/>
        <v>0</v>
      </c>
      <c r="AN44" s="26">
        <f t="shared" si="20"/>
        <v>8</v>
      </c>
      <c r="AO44" s="26">
        <f t="shared" si="20"/>
        <v>0</v>
      </c>
      <c r="AP44" s="26">
        <f t="shared" si="20"/>
        <v>0</v>
      </c>
      <c r="AQ44" s="26">
        <f t="shared" si="20"/>
        <v>0</v>
      </c>
      <c r="AR44" s="26">
        <f t="shared" si="20"/>
        <v>0</v>
      </c>
      <c r="AS44" s="26">
        <f t="shared" si="20"/>
        <v>0</v>
      </c>
      <c r="AT44" s="26">
        <f t="shared" si="20"/>
        <v>0</v>
      </c>
      <c r="AU44" s="26">
        <f t="shared" si="20"/>
        <v>0</v>
      </c>
      <c r="AV44" s="26">
        <f t="shared" si="20"/>
        <v>0</v>
      </c>
      <c r="AW44" s="26">
        <f t="shared" si="20"/>
        <v>0</v>
      </c>
      <c r="AX44" s="26">
        <f t="shared" si="20"/>
        <v>0</v>
      </c>
      <c r="AY44" s="26">
        <f t="shared" si="20"/>
        <v>0</v>
      </c>
      <c r="AZ44" s="26">
        <f t="shared" si="20"/>
        <v>8</v>
      </c>
      <c r="BA44" s="26">
        <f t="shared" si="20"/>
        <v>0</v>
      </c>
      <c r="BB44" s="26">
        <f t="shared" si="20"/>
        <v>0</v>
      </c>
      <c r="BC44" s="26">
        <f t="shared" si="20"/>
        <v>0</v>
      </c>
      <c r="BD44" s="26">
        <f t="shared" si="20"/>
        <v>0</v>
      </c>
      <c r="BE44" s="26">
        <f t="shared" si="20"/>
        <v>0</v>
      </c>
      <c r="BF44" s="26">
        <f t="shared" si="20"/>
        <v>0</v>
      </c>
    </row>
    <row r="45" spans="1:7" ht="11.25">
      <c r="A45" s="20"/>
      <c r="F45" s="19"/>
      <c r="G45" s="19"/>
    </row>
    <row r="46" spans="1:58" s="30" customFormat="1" ht="11.25">
      <c r="A46" s="27" t="s">
        <v>61</v>
      </c>
      <c r="B46" s="28">
        <v>8.5</v>
      </c>
      <c r="C46" s="22">
        <v>0</v>
      </c>
      <c r="D46" s="22">
        <f>SUM(B50:B90)</f>
        <v>272.5</v>
      </c>
      <c r="E46" s="22">
        <v>10</v>
      </c>
      <c r="F46" s="22">
        <f>(D46-C46)/E46</f>
        <v>27.25</v>
      </c>
      <c r="G46" s="29"/>
      <c r="H46" s="28">
        <f>SUM(H50:H90)</f>
        <v>88.5</v>
      </c>
      <c r="I46" s="28">
        <f>SUM(I50:I90)</f>
        <v>174</v>
      </c>
      <c r="J46" s="28">
        <f>SUM(J50:J90)</f>
        <v>174</v>
      </c>
      <c r="K46" s="28">
        <f aca="true" t="shared" si="21" ref="K46:T46">SUM(K50:K90)</f>
        <v>38.25</v>
      </c>
      <c r="L46" s="28">
        <f t="shared" si="21"/>
        <v>148.5</v>
      </c>
      <c r="M46" s="28">
        <f t="shared" si="21"/>
        <v>111.5</v>
      </c>
      <c r="N46" s="28">
        <f t="shared" si="21"/>
        <v>126.5</v>
      </c>
      <c r="O46" s="28">
        <f t="shared" si="21"/>
        <v>133.5</v>
      </c>
      <c r="P46" s="28">
        <f t="shared" si="21"/>
        <v>136.25</v>
      </c>
      <c r="Q46" s="28">
        <f t="shared" si="21"/>
        <v>189</v>
      </c>
      <c r="R46" s="28">
        <f t="shared" si="21"/>
        <v>247.5</v>
      </c>
      <c r="S46" s="28">
        <f t="shared" si="21"/>
        <v>96.75</v>
      </c>
      <c r="T46" s="28">
        <f t="shared" si="21"/>
        <v>141</v>
      </c>
      <c r="U46" s="28">
        <f aca="true" t="shared" si="22" ref="U46:Z46">SUM(U50:U90)</f>
        <v>134</v>
      </c>
      <c r="V46" s="28">
        <f t="shared" si="22"/>
        <v>148.5</v>
      </c>
      <c r="W46" s="28">
        <f t="shared" si="22"/>
        <v>31.5</v>
      </c>
      <c r="X46" s="28">
        <f t="shared" si="22"/>
        <v>38.5</v>
      </c>
      <c r="Y46" s="28">
        <f t="shared" si="22"/>
        <v>69.5</v>
      </c>
      <c r="Z46" s="28">
        <f t="shared" si="22"/>
        <v>110</v>
      </c>
      <c r="AA46" s="28">
        <f aca="true" t="shared" si="23" ref="AA46:BF46">SUM(AA50:AA90)</f>
        <v>163</v>
      </c>
      <c r="AB46" s="28">
        <f t="shared" si="23"/>
        <v>122</v>
      </c>
      <c r="AC46" s="28">
        <f t="shared" si="23"/>
        <v>109.5</v>
      </c>
      <c r="AD46" s="28">
        <f t="shared" si="23"/>
        <v>124</v>
      </c>
      <c r="AE46" s="28">
        <f t="shared" si="23"/>
        <v>133.5</v>
      </c>
      <c r="AF46" s="28">
        <f t="shared" si="23"/>
        <v>111</v>
      </c>
      <c r="AG46" s="28">
        <f t="shared" si="23"/>
        <v>81.5</v>
      </c>
      <c r="AH46" s="28">
        <f t="shared" si="23"/>
        <v>76.5</v>
      </c>
      <c r="AI46" s="28">
        <f t="shared" si="23"/>
        <v>118</v>
      </c>
      <c r="AJ46" s="28">
        <f t="shared" si="23"/>
        <v>134.5</v>
      </c>
      <c r="AK46" s="28">
        <f t="shared" si="23"/>
        <v>43.5</v>
      </c>
      <c r="AL46" s="28">
        <f t="shared" si="23"/>
        <v>129.5</v>
      </c>
      <c r="AM46" s="28">
        <f t="shared" si="23"/>
        <v>194.5</v>
      </c>
      <c r="AN46" s="28">
        <f t="shared" si="23"/>
        <v>187</v>
      </c>
      <c r="AO46" s="28">
        <f t="shared" si="23"/>
        <v>166.5</v>
      </c>
      <c r="AP46" s="28">
        <f t="shared" si="23"/>
        <v>149.25</v>
      </c>
      <c r="AQ46" s="28">
        <f t="shared" si="23"/>
        <v>149.25</v>
      </c>
      <c r="AR46" s="28">
        <f t="shared" si="23"/>
        <v>154.25</v>
      </c>
      <c r="AS46" s="28">
        <f t="shared" si="23"/>
        <v>85.5</v>
      </c>
      <c r="AT46" s="28">
        <f t="shared" si="23"/>
        <v>130</v>
      </c>
      <c r="AU46" s="28">
        <f>SUM(AU50:AU90)</f>
        <v>79.5</v>
      </c>
      <c r="AV46" s="28">
        <f t="shared" si="23"/>
        <v>60.5</v>
      </c>
      <c r="AW46" s="28">
        <f t="shared" si="23"/>
        <v>31</v>
      </c>
      <c r="AX46" s="28">
        <f>SUM(AX50:AX90)</f>
        <v>29.5</v>
      </c>
      <c r="AY46" s="28">
        <f t="shared" si="23"/>
        <v>151</v>
      </c>
      <c r="AZ46" s="28">
        <f t="shared" si="23"/>
        <v>151</v>
      </c>
      <c r="BA46" s="28">
        <f t="shared" si="23"/>
        <v>152.5</v>
      </c>
      <c r="BB46" s="28">
        <f t="shared" si="23"/>
        <v>189</v>
      </c>
      <c r="BC46" s="28">
        <f t="shared" si="23"/>
        <v>156</v>
      </c>
      <c r="BD46" s="28">
        <f t="shared" si="23"/>
        <v>212.5</v>
      </c>
      <c r="BE46" s="28">
        <f t="shared" si="23"/>
        <v>178.25</v>
      </c>
      <c r="BF46" s="28">
        <f t="shared" si="23"/>
        <v>164.5</v>
      </c>
    </row>
    <row r="47" spans="1:58" s="30" customFormat="1" ht="11.25">
      <c r="A47" s="27"/>
      <c r="B47" s="28"/>
      <c r="C47" s="28"/>
      <c r="D47" s="28"/>
      <c r="E47" s="28"/>
      <c r="F47" s="29"/>
      <c r="G47" s="29"/>
      <c r="H47" s="26">
        <f aca="true" t="shared" si="24" ref="H47:BF47">(H46-$C46)/$F46</f>
        <v>3.2477064220183487</v>
      </c>
      <c r="I47" s="26">
        <f t="shared" si="24"/>
        <v>6.385321100917431</v>
      </c>
      <c r="J47" s="26">
        <f t="shared" si="24"/>
        <v>6.385321100917431</v>
      </c>
      <c r="K47" s="26">
        <f t="shared" si="24"/>
        <v>1.4036697247706422</v>
      </c>
      <c r="L47" s="26">
        <f t="shared" si="24"/>
        <v>5.4495412844036695</v>
      </c>
      <c r="M47" s="26">
        <f t="shared" si="24"/>
        <v>4.091743119266055</v>
      </c>
      <c r="N47" s="26">
        <f t="shared" si="24"/>
        <v>4.6422018348623855</v>
      </c>
      <c r="O47" s="26">
        <f t="shared" si="24"/>
        <v>4.89908256880734</v>
      </c>
      <c r="P47" s="26">
        <f t="shared" si="24"/>
        <v>5</v>
      </c>
      <c r="Q47" s="26">
        <f t="shared" si="24"/>
        <v>6.935779816513762</v>
      </c>
      <c r="R47" s="26">
        <f t="shared" si="24"/>
        <v>9.082568807339449</v>
      </c>
      <c r="S47" s="26">
        <f t="shared" si="24"/>
        <v>3.55045871559633</v>
      </c>
      <c r="T47" s="26">
        <f t="shared" si="24"/>
        <v>5.174311926605505</v>
      </c>
      <c r="U47" s="26">
        <f t="shared" si="24"/>
        <v>4.91743119266055</v>
      </c>
      <c r="V47" s="26">
        <f t="shared" si="24"/>
        <v>5.4495412844036695</v>
      </c>
      <c r="W47" s="26">
        <f t="shared" si="24"/>
        <v>1.1559633027522935</v>
      </c>
      <c r="X47" s="26">
        <f t="shared" si="24"/>
        <v>1.4128440366972477</v>
      </c>
      <c r="Y47" s="26">
        <f t="shared" si="24"/>
        <v>2.55045871559633</v>
      </c>
      <c r="Z47" s="26">
        <f t="shared" si="24"/>
        <v>4.036697247706422</v>
      </c>
      <c r="AA47" s="26">
        <f t="shared" si="24"/>
        <v>5.981651376146789</v>
      </c>
      <c r="AB47" s="26">
        <f t="shared" si="24"/>
        <v>4.477064220183486</v>
      </c>
      <c r="AC47" s="26">
        <f t="shared" si="24"/>
        <v>4.018348623853211</v>
      </c>
      <c r="AD47" s="26">
        <f t="shared" si="24"/>
        <v>4.5504587155963305</v>
      </c>
      <c r="AE47" s="26">
        <f t="shared" si="24"/>
        <v>4.89908256880734</v>
      </c>
      <c r="AF47" s="26">
        <f t="shared" si="24"/>
        <v>4.073394495412844</v>
      </c>
      <c r="AG47" s="26">
        <f t="shared" si="24"/>
        <v>2.9908256880733943</v>
      </c>
      <c r="AH47" s="26">
        <f t="shared" si="24"/>
        <v>2.8073394495412844</v>
      </c>
      <c r="AI47" s="26">
        <f t="shared" si="24"/>
        <v>4.330275229357798</v>
      </c>
      <c r="AJ47" s="26">
        <f t="shared" si="24"/>
        <v>4.935779816513762</v>
      </c>
      <c r="AK47" s="26">
        <f t="shared" si="24"/>
        <v>1.5963302752293578</v>
      </c>
      <c r="AL47" s="26">
        <f t="shared" si="24"/>
        <v>4.752293577981652</v>
      </c>
      <c r="AM47" s="26">
        <f t="shared" si="24"/>
        <v>7.137614678899083</v>
      </c>
      <c r="AN47" s="26">
        <f t="shared" si="24"/>
        <v>6.862385321100917</v>
      </c>
      <c r="AO47" s="26">
        <f t="shared" si="24"/>
        <v>6.110091743119266</v>
      </c>
      <c r="AP47" s="26">
        <f t="shared" si="24"/>
        <v>5.477064220183486</v>
      </c>
      <c r="AQ47" s="26">
        <f t="shared" si="24"/>
        <v>5.477064220183486</v>
      </c>
      <c r="AR47" s="26">
        <f t="shared" si="24"/>
        <v>5.660550458715596</v>
      </c>
      <c r="AS47" s="26">
        <f t="shared" si="24"/>
        <v>3.1376146788990824</v>
      </c>
      <c r="AT47" s="26">
        <f t="shared" si="24"/>
        <v>4.770642201834862</v>
      </c>
      <c r="AU47" s="26">
        <f t="shared" si="24"/>
        <v>2.9174311926605503</v>
      </c>
      <c r="AV47" s="26">
        <f t="shared" si="24"/>
        <v>2.220183486238532</v>
      </c>
      <c r="AW47" s="26">
        <f t="shared" si="24"/>
        <v>1.1376146788990826</v>
      </c>
      <c r="AX47" s="26">
        <f t="shared" si="24"/>
        <v>1.0825688073394495</v>
      </c>
      <c r="AY47" s="26">
        <f t="shared" si="24"/>
        <v>5.541284403669724</v>
      </c>
      <c r="AZ47" s="26">
        <f t="shared" si="24"/>
        <v>5.541284403669724</v>
      </c>
      <c r="BA47" s="26">
        <f t="shared" si="24"/>
        <v>5.5963302752293576</v>
      </c>
      <c r="BB47" s="26">
        <f t="shared" si="24"/>
        <v>6.935779816513762</v>
      </c>
      <c r="BC47" s="26">
        <f t="shared" si="24"/>
        <v>5.724770642201835</v>
      </c>
      <c r="BD47" s="26">
        <f t="shared" si="24"/>
        <v>7.798165137614679</v>
      </c>
      <c r="BE47" s="26">
        <f t="shared" si="24"/>
        <v>6.541284403669724</v>
      </c>
      <c r="BF47" s="26">
        <f t="shared" si="24"/>
        <v>6.036697247706422</v>
      </c>
    </row>
    <row r="48" spans="1:58" s="30" customFormat="1" ht="11.25">
      <c r="A48" s="27"/>
      <c r="B48" s="28"/>
      <c r="C48" s="28"/>
      <c r="D48" s="28"/>
      <c r="E48" s="28"/>
      <c r="F48" s="29"/>
      <c r="G48" s="29"/>
      <c r="H48" s="26">
        <f>H47*$B46*5</f>
        <v>138.0275229357798</v>
      </c>
      <c r="I48" s="26">
        <f aca="true" t="shared" si="25" ref="I48:BF48">I47*$B46*5</f>
        <v>271.3761467889908</v>
      </c>
      <c r="J48" s="26">
        <f t="shared" si="25"/>
        <v>271.3761467889908</v>
      </c>
      <c r="K48" s="26">
        <f t="shared" si="25"/>
        <v>59.65596330275229</v>
      </c>
      <c r="L48" s="26">
        <f t="shared" si="25"/>
        <v>231.60550458715593</v>
      </c>
      <c r="M48" s="26">
        <f t="shared" si="25"/>
        <v>173.89908256880733</v>
      </c>
      <c r="N48" s="26">
        <f t="shared" si="25"/>
        <v>197.2935779816514</v>
      </c>
      <c r="O48" s="26">
        <f t="shared" si="25"/>
        <v>208.21100917431195</v>
      </c>
      <c r="P48" s="26">
        <f t="shared" si="25"/>
        <v>212.5</v>
      </c>
      <c r="Q48" s="26">
        <f t="shared" si="25"/>
        <v>294.77064220183485</v>
      </c>
      <c r="R48" s="26">
        <f t="shared" si="25"/>
        <v>386.0091743119266</v>
      </c>
      <c r="S48" s="26">
        <f t="shared" si="25"/>
        <v>150.89449541284404</v>
      </c>
      <c r="T48" s="26">
        <f t="shared" si="25"/>
        <v>219.90825688073392</v>
      </c>
      <c r="U48" s="26">
        <f t="shared" si="25"/>
        <v>208.99082568807336</v>
      </c>
      <c r="V48" s="26">
        <f t="shared" si="25"/>
        <v>231.60550458715593</v>
      </c>
      <c r="W48" s="26">
        <f t="shared" si="25"/>
        <v>49.12844036697248</v>
      </c>
      <c r="X48" s="26">
        <f t="shared" si="25"/>
        <v>60.04587155963303</v>
      </c>
      <c r="Y48" s="26">
        <f t="shared" si="25"/>
        <v>108.39449541284402</v>
      </c>
      <c r="Z48" s="26">
        <f t="shared" si="25"/>
        <v>171.55963302752295</v>
      </c>
      <c r="AA48" s="26">
        <f t="shared" si="25"/>
        <v>254.2201834862385</v>
      </c>
      <c r="AB48" s="26">
        <f t="shared" si="25"/>
        <v>190.27522935779814</v>
      </c>
      <c r="AC48" s="26">
        <f t="shared" si="25"/>
        <v>170.7798165137615</v>
      </c>
      <c r="AD48" s="26">
        <f t="shared" si="25"/>
        <v>193.39449541284407</v>
      </c>
      <c r="AE48" s="26">
        <f t="shared" si="25"/>
        <v>208.21100917431195</v>
      </c>
      <c r="AF48" s="26">
        <f t="shared" si="25"/>
        <v>173.11926605504584</v>
      </c>
      <c r="AG48" s="26">
        <f t="shared" si="25"/>
        <v>127.11009174311926</v>
      </c>
      <c r="AH48" s="26">
        <f t="shared" si="25"/>
        <v>119.31192660550458</v>
      </c>
      <c r="AI48" s="26">
        <f t="shared" si="25"/>
        <v>184.0366972477064</v>
      </c>
      <c r="AJ48" s="26">
        <f t="shared" si="25"/>
        <v>209.77064220183485</v>
      </c>
      <c r="AK48" s="26">
        <f t="shared" si="25"/>
        <v>67.8440366972477</v>
      </c>
      <c r="AL48" s="26">
        <f t="shared" si="25"/>
        <v>201.9724770642202</v>
      </c>
      <c r="AM48" s="26">
        <f t="shared" si="25"/>
        <v>303.34862385321105</v>
      </c>
      <c r="AN48" s="26">
        <f t="shared" si="25"/>
        <v>291.65137614678895</v>
      </c>
      <c r="AO48" s="26">
        <f t="shared" si="25"/>
        <v>259.6788990825688</v>
      </c>
      <c r="AP48" s="26">
        <f t="shared" si="25"/>
        <v>232.77522935779814</v>
      </c>
      <c r="AQ48" s="26">
        <f t="shared" si="25"/>
        <v>232.77522935779814</v>
      </c>
      <c r="AR48" s="26">
        <f t="shared" si="25"/>
        <v>240.5733944954128</v>
      </c>
      <c r="AS48" s="26">
        <f t="shared" si="25"/>
        <v>133.348623853211</v>
      </c>
      <c r="AT48" s="26">
        <f t="shared" si="25"/>
        <v>202.75229357798165</v>
      </c>
      <c r="AU48" s="26">
        <f t="shared" si="25"/>
        <v>123.99082568807339</v>
      </c>
      <c r="AV48" s="26">
        <f t="shared" si="25"/>
        <v>94.35779816513761</v>
      </c>
      <c r="AW48" s="26">
        <f t="shared" si="25"/>
        <v>48.348623853211016</v>
      </c>
      <c r="AX48" s="26">
        <f t="shared" si="25"/>
        <v>46.0091743119266</v>
      </c>
      <c r="AY48" s="26">
        <f t="shared" si="25"/>
        <v>235.5045871559633</v>
      </c>
      <c r="AZ48" s="26">
        <f t="shared" si="25"/>
        <v>235.5045871559633</v>
      </c>
      <c r="BA48" s="26">
        <f t="shared" si="25"/>
        <v>237.8440366972477</v>
      </c>
      <c r="BB48" s="26">
        <f t="shared" si="25"/>
        <v>294.77064220183485</v>
      </c>
      <c r="BC48" s="26">
        <f t="shared" si="25"/>
        <v>243.30275229357798</v>
      </c>
      <c r="BD48" s="26">
        <f t="shared" si="25"/>
        <v>331.42201834862385</v>
      </c>
      <c r="BE48" s="26">
        <f t="shared" si="25"/>
        <v>278.0045871559633</v>
      </c>
      <c r="BF48" s="26">
        <f t="shared" si="25"/>
        <v>256.5596330275229</v>
      </c>
    </row>
    <row r="49" spans="1:9" s="30" customFormat="1" ht="11.25">
      <c r="A49" s="27"/>
      <c r="B49" s="28"/>
      <c r="C49" s="28"/>
      <c r="D49" s="28"/>
      <c r="E49" s="28"/>
      <c r="F49" s="29"/>
      <c r="G49" s="29"/>
      <c r="H49" s="28"/>
      <c r="I49" s="28"/>
    </row>
    <row r="50" spans="1:58" ht="11.25" hidden="1" outlineLevel="1">
      <c r="A50" s="23" t="s">
        <v>24</v>
      </c>
      <c r="B50" s="13">
        <v>5</v>
      </c>
      <c r="F50" s="19"/>
      <c r="G50" s="19"/>
      <c r="H50" s="13">
        <f>IF(T!D30="ano",V!$B50,IF(T!D30="",V!$B50/2,0))</f>
        <v>0</v>
      </c>
      <c r="I50" s="13">
        <f>IF(T!E30="ano",V!$B50,IF(T!E30="",V!$B50/2,0))</f>
        <v>0</v>
      </c>
      <c r="J50" s="13">
        <f>IF(T!F30="ano",V!$B50,IF(T!F30="",V!$B50/2,0))</f>
        <v>0</v>
      </c>
      <c r="K50" s="13">
        <f>IF(T!G30="ano",V!$B50,IF(T!G30="",V!$B50/2,0))</f>
        <v>0</v>
      </c>
      <c r="L50" s="13">
        <f>IF(T!H30="ano",V!$B50,IF(T!H30="",V!$B50/2,0))</f>
        <v>0</v>
      </c>
      <c r="M50" s="13">
        <f>IF(T!I30="ano",V!$B50,IF(T!I30="",V!$B50/2,0))</f>
        <v>0</v>
      </c>
      <c r="N50" s="13">
        <f>IF(T!J30="ano",V!$B50,IF(T!J30="",V!$B50/2,0))</f>
        <v>0</v>
      </c>
      <c r="O50" s="13">
        <f>IF(T!K30="ano",V!$B50,IF(T!K30="",V!$B50/2,0))</f>
        <v>0</v>
      </c>
      <c r="P50" s="13">
        <f>IF(T!L30="ano",V!$B50,IF(T!L30="",V!$B50/2,0))</f>
        <v>0</v>
      </c>
      <c r="Q50" s="13">
        <f>IF(T!M30="ano",V!$B50,IF(T!M30="",V!$B50/2,0))</f>
        <v>0</v>
      </c>
      <c r="R50" s="13">
        <f>IF(T!N30="ano",V!$B50,IF(T!N30="",V!$B50/2,0))</f>
        <v>5</v>
      </c>
      <c r="S50" s="13">
        <f>IF(T!O30="ano",V!$B50,IF(T!O30="",V!$B50/2,0))</f>
        <v>0</v>
      </c>
      <c r="T50" s="13">
        <f>IF(T!P30="ano",V!$B50,IF(T!P30="",V!$B50/2,0))</f>
        <v>0</v>
      </c>
      <c r="U50" s="13">
        <f>IF(T!Q30="ano",V!$B50,IF(T!Q30="",V!$B50/2,0))</f>
        <v>0</v>
      </c>
      <c r="V50" s="13">
        <f>IF(T!R30="ano",V!$B50,IF(T!R30="",V!$B50/2,0))</f>
        <v>0</v>
      </c>
      <c r="W50" s="13">
        <f>IF(T!S30="ano",V!$B50,IF(T!S30="",V!$B50/2,0))</f>
        <v>0</v>
      </c>
      <c r="X50" s="13">
        <f>IF(T!T30="ano",V!$B50,IF(T!T30="",V!$B50/2,0))</f>
        <v>0</v>
      </c>
      <c r="Y50" s="13">
        <f>IF(T!U30="ano",V!$B50,IF(T!U30="",V!$B50/2,0))</f>
        <v>0</v>
      </c>
      <c r="Z50" s="13">
        <f>IF(T!V30="ano",V!$B50,IF(T!V30="",V!$B50/2,0))</f>
        <v>0</v>
      </c>
      <c r="AA50" s="13">
        <f>IF(T!W30="ano",V!$B50,IF(T!W30="",V!$B50/2,0))</f>
        <v>0</v>
      </c>
      <c r="AB50" s="13">
        <f>IF(T!X30="ano",V!$B50,IF(T!X30="",V!$B50/2,0))</f>
        <v>0</v>
      </c>
      <c r="AC50" s="13">
        <f>IF(T!Y30="ano",V!$B50,IF(T!Y30="",V!$B50/2,0))</f>
        <v>0</v>
      </c>
      <c r="AD50" s="13">
        <f>IF(T!Z30="ano",V!$B50,IF(T!Z30="",V!$B50/2,0))</f>
        <v>0</v>
      </c>
      <c r="AE50" s="13">
        <f>IF(T!AA30="ano",V!$B50,IF(T!AA30="",V!$B50/2,0))</f>
        <v>0</v>
      </c>
      <c r="AF50" s="13">
        <f>IF(T!AB30="ano",V!$B50,IF(T!AB30="",V!$B50/2,0))</f>
        <v>0</v>
      </c>
      <c r="AG50" s="13">
        <f>IF(T!AC30="ano",V!$B50,IF(T!AC30="",V!$B50/2,0))</f>
        <v>0</v>
      </c>
      <c r="AH50" s="13">
        <f>IF(T!AD30="ano",V!$B50,IF(T!AD30="",V!$B50/2,0))</f>
        <v>0</v>
      </c>
      <c r="AI50" s="13">
        <f>IF(T!AE30="ano",V!$B50,IF(T!AE30="",V!$B50/2,0))</f>
        <v>0</v>
      </c>
      <c r="AJ50" s="13">
        <f>IF(T!AF30="ano",V!$B50,IF(T!AF30="",V!$B50/2,0))</f>
        <v>0</v>
      </c>
      <c r="AK50" s="13">
        <f>IF(T!AG30="ano",V!$B50,IF(T!AG30="",V!$B50/2,0))</f>
        <v>0</v>
      </c>
      <c r="AL50" s="13">
        <f>IF(T!AH30="ano",V!$B50,IF(T!AH30="",V!$B50/2,0))</f>
        <v>0</v>
      </c>
      <c r="AM50" s="13">
        <f>IF(T!AI30="ano",V!$B50,IF(T!AI30="",V!$B50/2,0))</f>
        <v>0</v>
      </c>
      <c r="AN50" s="13">
        <f>IF(T!AJ30="ano",V!$B50,IF(T!AJ30="",V!$B50/2,0))</f>
        <v>0</v>
      </c>
      <c r="AO50" s="13">
        <f>IF(T!AK30="ano",V!$B50,IF(T!AK30="",V!$B50/2,0))</f>
        <v>0</v>
      </c>
      <c r="AP50" s="13">
        <f>IF(T!AL30="ano",V!$B50,IF(T!AL30="",V!$B50/2,0))</f>
        <v>0</v>
      </c>
      <c r="AQ50" s="13">
        <f>IF(T!AM30="ano",V!$B50,IF(T!AM30="",V!$B50/2,0))</f>
        <v>0</v>
      </c>
      <c r="AR50" s="13">
        <f>IF(T!AN30="ano",V!$B50,IF(T!AN30="",V!$B50/2,0))</f>
        <v>0</v>
      </c>
      <c r="AS50" s="13">
        <f>IF(T!AO30="ano",V!$B50,IF(T!AO30="",V!$B50/2,0))</f>
        <v>0</v>
      </c>
      <c r="AT50" s="13">
        <f>IF(T!AP30="ano",V!$B50,IF(T!AP30="",V!$B50/2,0))</f>
        <v>0</v>
      </c>
      <c r="AU50" s="13">
        <f>IF(T!AQ30="ano",V!$B50,IF(T!AQ30="",V!$B50/2,0))</f>
        <v>0</v>
      </c>
      <c r="AV50" s="13">
        <f>IF(T!AR30="ano",V!$B50,IF(T!AR30="",V!$B50/2,0))</f>
        <v>0</v>
      </c>
      <c r="AW50" s="13">
        <f>IF(T!AS30="ano",V!$B50,IF(T!AS30="",V!$B50/2,0))</f>
        <v>0</v>
      </c>
      <c r="AX50" s="13">
        <f>IF(T!AT30="ano",V!$B50,IF(T!AT30="",V!$B50/2,0))</f>
        <v>0</v>
      </c>
      <c r="AY50" s="13">
        <f>IF(T!AU30="ano",V!$B50,IF(T!AU30="",V!$B50/2,0))</f>
        <v>0</v>
      </c>
      <c r="AZ50" s="13">
        <f>IF(T!AV30="ano",V!$B50,IF(T!AV30="",V!$B50/2,0))</f>
        <v>0</v>
      </c>
      <c r="BA50" s="13">
        <f>IF(T!AW30="ano",V!$B50,IF(T!AW30="",V!$B50/2,0))</f>
        <v>0</v>
      </c>
      <c r="BB50" s="13">
        <f>IF(T!AX30="ano",V!$B50,IF(T!AX30="",V!$B50/2,0))</f>
        <v>0</v>
      </c>
      <c r="BC50" s="13">
        <f>IF(T!AY30="ano",V!$B50,IF(T!AY30="",V!$B50/2,0))</f>
        <v>0</v>
      </c>
      <c r="BD50" s="13">
        <f>IF(T!AZ30="ano",V!$B50,IF(T!AZ30="",V!$B50/2,0))</f>
        <v>0</v>
      </c>
      <c r="BE50" s="13">
        <f>IF(T!BA30="ano",V!$B50,IF(T!BA30="",V!$B50/2,0))</f>
        <v>0</v>
      </c>
      <c r="BF50" s="13">
        <f>IF(T!BB30="ano",V!$B50,IF(T!BB30="",V!$B50/2,0))</f>
        <v>0</v>
      </c>
    </row>
    <row r="51" spans="1:58" ht="11.25" hidden="1" outlineLevel="1">
      <c r="A51" s="23" t="s">
        <v>25</v>
      </c>
      <c r="B51" s="13">
        <v>9.5</v>
      </c>
      <c r="F51" s="19"/>
      <c r="G51" s="19"/>
      <c r="H51" s="13">
        <f>IF(T!D31="ano",V!$B51,IF(T!D31="",V!$B51/2,0))</f>
        <v>9.5</v>
      </c>
      <c r="I51" s="13">
        <f>IF(T!E31="ano",V!$B51,IF(T!E31="",V!$B51/2,0))</f>
        <v>9.5</v>
      </c>
      <c r="J51" s="13">
        <f>IF(T!F31="ano",V!$B51,IF(T!F31="",V!$B51/2,0))</f>
        <v>9.5</v>
      </c>
      <c r="K51" s="13">
        <f>IF(T!G31="ano",V!$B51,IF(T!G31="",V!$B51/2,0))</f>
        <v>0</v>
      </c>
      <c r="L51" s="13">
        <f>IF(T!H31="ano",V!$B51,IF(T!H31="",V!$B51/2,0))</f>
        <v>9.5</v>
      </c>
      <c r="M51" s="13">
        <f>IF(T!I31="ano",V!$B51,IF(T!I31="",V!$B51/2,0))</f>
        <v>9.5</v>
      </c>
      <c r="N51" s="13">
        <f>IF(T!J31="ano",V!$B51,IF(T!J31="",V!$B51/2,0))</f>
        <v>9.5</v>
      </c>
      <c r="O51" s="13">
        <f>IF(T!K31="ano",V!$B51,IF(T!K31="",V!$B51/2,0))</f>
        <v>9.5</v>
      </c>
      <c r="P51" s="13">
        <f>IF(T!L31="ano",V!$B51,IF(T!L31="",V!$B51/2,0))</f>
        <v>9.5</v>
      </c>
      <c r="Q51" s="13">
        <f>IF(T!M31="ano",V!$B51,IF(T!M31="",V!$B51/2,0))</f>
        <v>9.5</v>
      </c>
      <c r="R51" s="13">
        <f>IF(T!N31="ano",V!$B51,IF(T!N31="",V!$B51/2,0))</f>
        <v>9.5</v>
      </c>
      <c r="S51" s="13">
        <f>IF(T!O31="ano",V!$B51,IF(T!O31="",V!$B51/2,0))</f>
        <v>9.5</v>
      </c>
      <c r="T51" s="13">
        <f>IF(T!P31="ano",V!$B51,IF(T!P31="",V!$B51/2,0))</f>
        <v>9.5</v>
      </c>
      <c r="U51" s="13">
        <f>IF(T!Q31="ano",V!$B51,IF(T!Q31="",V!$B51/2,0))</f>
        <v>9.5</v>
      </c>
      <c r="V51" s="13">
        <f>IF(T!R31="ano",V!$B51,IF(T!R31="",V!$B51/2,0))</f>
        <v>9.5</v>
      </c>
      <c r="W51" s="13">
        <f>IF(T!S31="ano",V!$B51,IF(T!S31="",V!$B51/2,0))</f>
        <v>0</v>
      </c>
      <c r="X51" s="13">
        <f>IF(T!T31="ano",V!$B51,IF(T!T31="",V!$B51/2,0))</f>
        <v>0</v>
      </c>
      <c r="Y51" s="13">
        <f>IF(T!U31="ano",V!$B51,IF(T!U31="",V!$B51/2,0))</f>
        <v>9.5</v>
      </c>
      <c r="Z51" s="13">
        <f>IF(T!V31="ano",V!$B51,IF(T!V31="",V!$B51/2,0))</f>
        <v>9.5</v>
      </c>
      <c r="AA51" s="13">
        <f>IF(T!W31="ano",V!$B51,IF(T!W31="",V!$B51/2,0))</f>
        <v>9.5</v>
      </c>
      <c r="AB51" s="13">
        <f>IF(T!X31="ano",V!$B51,IF(T!X31="",V!$B51/2,0))</f>
        <v>0</v>
      </c>
      <c r="AC51" s="13">
        <f>IF(T!Y31="ano",V!$B51,IF(T!Y31="",V!$B51/2,0))</f>
        <v>0</v>
      </c>
      <c r="AD51" s="13">
        <f>IF(T!Z31="ano",V!$B51,IF(T!Z31="",V!$B51/2,0))</f>
        <v>0</v>
      </c>
      <c r="AE51" s="13">
        <f>IF(T!AA31="ano",V!$B51,IF(T!AA31="",V!$B51/2,0))</f>
        <v>9.5</v>
      </c>
      <c r="AF51" s="13">
        <f>IF(T!AB31="ano",V!$B51,IF(T!AB31="",V!$B51/2,0))</f>
        <v>9.5</v>
      </c>
      <c r="AG51" s="13">
        <f>IF(T!AC31="ano",V!$B51,IF(T!AC31="",V!$B51/2,0))</f>
        <v>0</v>
      </c>
      <c r="AH51" s="13">
        <f>IF(T!AD31="ano",V!$B51,IF(T!AD31="",V!$B51/2,0))</f>
        <v>9.5</v>
      </c>
      <c r="AI51" s="13">
        <f>IF(T!AE31="ano",V!$B51,IF(T!AE31="",V!$B51/2,0))</f>
        <v>9.5</v>
      </c>
      <c r="AJ51" s="13">
        <f>IF(T!AF31="ano",V!$B51,IF(T!AF31="",V!$B51/2,0))</f>
        <v>9.5</v>
      </c>
      <c r="AK51" s="13">
        <f>IF(T!AG31="ano",V!$B51,IF(T!AG31="",V!$B51/2,0))</f>
        <v>9.5</v>
      </c>
      <c r="AL51" s="13">
        <f>IF(T!AH31="ano",V!$B51,IF(T!AH31="",V!$B51/2,0))</f>
        <v>9.5</v>
      </c>
      <c r="AM51" s="13">
        <f>IF(T!AI31="ano",V!$B51,IF(T!AI31="",V!$B51/2,0))</f>
        <v>9.5</v>
      </c>
      <c r="AN51" s="13">
        <f>IF(T!AJ31="ano",V!$B51,IF(T!AJ31="",V!$B51/2,0))</f>
        <v>9.5</v>
      </c>
      <c r="AO51" s="13">
        <f>IF(T!AK31="ano",V!$B51,IF(T!AK31="",V!$B51/2,0))</f>
        <v>9.5</v>
      </c>
      <c r="AP51" s="13">
        <f>IF(T!AL31="ano",V!$B51,IF(T!AL31="",V!$B51/2,0))</f>
        <v>9.5</v>
      </c>
      <c r="AQ51" s="13">
        <f>IF(T!AM31="ano",V!$B51,IF(T!AM31="",V!$B51/2,0))</f>
        <v>9.5</v>
      </c>
      <c r="AR51" s="13">
        <f>IF(T!AN31="ano",V!$B51,IF(T!AN31="",V!$B51/2,0))</f>
        <v>9.5</v>
      </c>
      <c r="AS51" s="13">
        <f>IF(T!AO31="ano",V!$B51,IF(T!AO31="",V!$B51/2,0))</f>
        <v>9.5</v>
      </c>
      <c r="AT51" s="13">
        <f>IF(T!AP31="ano",V!$B51,IF(T!AP31="",V!$B51/2,0))</f>
        <v>9.5</v>
      </c>
      <c r="AU51" s="13">
        <f>IF(T!AQ31="ano",V!$B51,IF(T!AQ31="",V!$B51/2,0))</f>
        <v>9.5</v>
      </c>
      <c r="AV51" s="13">
        <f>IF(T!AR31="ano",V!$B51,IF(T!AR31="",V!$B51/2,0))</f>
        <v>9.5</v>
      </c>
      <c r="AW51" s="13">
        <f>IF(T!AS31="ano",V!$B51,IF(T!AS31="",V!$B51/2,0))</f>
        <v>0</v>
      </c>
      <c r="AX51" s="13">
        <f>IF(T!AT31="ano",V!$B51,IF(T!AT31="",V!$B51/2,0))</f>
        <v>0</v>
      </c>
      <c r="AY51" s="13">
        <f>IF(T!AU31="ano",V!$B51,IF(T!AU31="",V!$B51/2,0))</f>
        <v>9.5</v>
      </c>
      <c r="AZ51" s="13">
        <f>IF(T!AV31="ano",V!$B51,IF(T!AV31="",V!$B51/2,0))</f>
        <v>9.5</v>
      </c>
      <c r="BA51" s="13">
        <f>IF(T!AW31="ano",V!$B51,IF(T!AW31="",V!$B51/2,0))</f>
        <v>9.5</v>
      </c>
      <c r="BB51" s="13">
        <f>IF(T!AX31="ano",V!$B51,IF(T!AX31="",V!$B51/2,0))</f>
        <v>9.5</v>
      </c>
      <c r="BC51" s="13">
        <f>IF(T!AY31="ano",V!$B51,IF(T!AY31="",V!$B51/2,0))</f>
        <v>9.5</v>
      </c>
      <c r="BD51" s="13">
        <f>IF(T!AZ31="ano",V!$B51,IF(T!AZ31="",V!$B51/2,0))</f>
        <v>9.5</v>
      </c>
      <c r="BE51" s="13">
        <f>IF(T!BA31="ano",V!$B51,IF(T!BA31="",V!$B51/2,0))</f>
        <v>9.5</v>
      </c>
      <c r="BF51" s="13">
        <f>IF(T!BB31="ano",V!$B51,IF(T!BB31="",V!$B51/2,0))</f>
        <v>9.5</v>
      </c>
    </row>
    <row r="52" spans="1:58" ht="11.25" hidden="1" outlineLevel="1">
      <c r="A52" s="23" t="s">
        <v>62</v>
      </c>
      <c r="B52" s="13">
        <v>10</v>
      </c>
      <c r="F52" s="19"/>
      <c r="G52" s="19"/>
      <c r="H52" s="13">
        <f>IF(T!D32="ano",V!$B52,IF(T!D32="",V!$B52/2,0))</f>
        <v>10</v>
      </c>
      <c r="I52" s="13">
        <f>IF(T!E32="ano",V!$B52,IF(T!E32="",V!$B52/2,0))</f>
        <v>10</v>
      </c>
      <c r="J52" s="13">
        <f>IF(T!F32="ano",V!$B52,IF(T!F32="",V!$B52/2,0))</f>
        <v>10</v>
      </c>
      <c r="K52" s="13">
        <f>IF(T!G32="ano",V!$B52,IF(T!G32="",V!$B52/2,0))</f>
        <v>10</v>
      </c>
      <c r="L52" s="13">
        <f>IF(T!H32="ano",V!$B52,IF(T!H32="",V!$B52/2,0))</f>
        <v>10</v>
      </c>
      <c r="M52" s="13">
        <f>IF(T!I32="ano",V!$B52,IF(T!I32="",V!$B52/2,0))</f>
        <v>10</v>
      </c>
      <c r="N52" s="13">
        <f>IF(T!J32="ano",V!$B52,IF(T!J32="",V!$B52/2,0))</f>
        <v>10</v>
      </c>
      <c r="O52" s="13">
        <f>IF(T!K32="ano",V!$B52,IF(T!K32="",V!$B52/2,0))</f>
        <v>10</v>
      </c>
      <c r="P52" s="13">
        <f>IF(T!L32="ano",V!$B52,IF(T!L32="",V!$B52/2,0))</f>
        <v>10</v>
      </c>
      <c r="Q52" s="13">
        <f>IF(T!M32="ano",V!$B52,IF(T!M32="",V!$B52/2,0))</f>
        <v>10</v>
      </c>
      <c r="R52" s="13">
        <f>IF(T!N32="ano",V!$B52,IF(T!N32="",V!$B52/2,0))</f>
        <v>10</v>
      </c>
      <c r="S52" s="13">
        <f>IF(T!O32="ano",V!$B52,IF(T!O32="",V!$B52/2,0))</f>
        <v>10</v>
      </c>
      <c r="T52" s="13">
        <f>IF(T!P32="ano",V!$B52,IF(T!P32="",V!$B52/2,0))</f>
        <v>10</v>
      </c>
      <c r="U52" s="13">
        <f>IF(T!Q32="ano",V!$B52,IF(T!Q32="",V!$B52/2,0))</f>
        <v>10</v>
      </c>
      <c r="V52" s="13">
        <f>IF(T!R32="ano",V!$B52,IF(T!R32="",V!$B52/2,0))</f>
        <v>10</v>
      </c>
      <c r="W52" s="13">
        <f>IF(T!S32="ano",V!$B52,IF(T!S32="",V!$B52/2,0))</f>
        <v>0</v>
      </c>
      <c r="X52" s="13">
        <f>IF(T!T32="ano",V!$B52,IF(T!T32="",V!$B52/2,0))</f>
        <v>0</v>
      </c>
      <c r="Y52" s="13">
        <f>IF(T!U32="ano",V!$B52,IF(T!U32="",V!$B52/2,0))</f>
        <v>10</v>
      </c>
      <c r="Z52" s="13">
        <f>IF(T!V32="ano",V!$B52,IF(T!V32="",V!$B52/2,0))</f>
        <v>10</v>
      </c>
      <c r="AA52" s="13">
        <f>IF(T!W32="ano",V!$B52,IF(T!W32="",V!$B52/2,0))</f>
        <v>10</v>
      </c>
      <c r="AB52" s="13">
        <f>IF(T!X32="ano",V!$B52,IF(T!X32="",V!$B52/2,0))</f>
        <v>10</v>
      </c>
      <c r="AC52" s="13">
        <f>IF(T!Y32="ano",V!$B52,IF(T!Y32="",V!$B52/2,0))</f>
        <v>10</v>
      </c>
      <c r="AD52" s="13">
        <f>IF(T!Z32="ano",V!$B52,IF(T!Z32="",V!$B52/2,0))</f>
        <v>10</v>
      </c>
      <c r="AE52" s="13">
        <f>IF(T!AA32="ano",V!$B52,IF(T!AA32="",V!$B52/2,0))</f>
        <v>10</v>
      </c>
      <c r="AF52" s="13">
        <f>IF(T!AB32="ano",V!$B52,IF(T!AB32="",V!$B52/2,0))</f>
        <v>10</v>
      </c>
      <c r="AG52" s="13">
        <f>IF(T!AC32="ano",V!$B52,IF(T!AC32="",V!$B52/2,0))</f>
        <v>10</v>
      </c>
      <c r="AH52" s="13">
        <f>IF(T!AD32="ano",V!$B52,IF(T!AD32="",V!$B52/2,0))</f>
        <v>10</v>
      </c>
      <c r="AI52" s="13">
        <f>IF(T!AE32="ano",V!$B52,IF(T!AE32="",V!$B52/2,0))</f>
        <v>10</v>
      </c>
      <c r="AJ52" s="13">
        <f>IF(T!AF32="ano",V!$B52,IF(T!AF32="",V!$B52/2,0))</f>
        <v>10</v>
      </c>
      <c r="AK52" s="13">
        <f>IF(T!AG32="ano",V!$B52,IF(T!AG32="",V!$B52/2,0))</f>
        <v>10</v>
      </c>
      <c r="AL52" s="13">
        <f>IF(T!AH32="ano",V!$B52,IF(T!AH32="",V!$B52/2,0))</f>
        <v>10</v>
      </c>
      <c r="AM52" s="13">
        <f>IF(T!AI32="ano",V!$B52,IF(T!AI32="",V!$B52/2,0))</f>
        <v>10</v>
      </c>
      <c r="AN52" s="13">
        <f>IF(T!AJ32="ano",V!$B52,IF(T!AJ32="",V!$B52/2,0))</f>
        <v>10</v>
      </c>
      <c r="AO52" s="13">
        <f>IF(T!AK32="ano",V!$B52,IF(T!AK32="",V!$B52/2,0))</f>
        <v>10</v>
      </c>
      <c r="AP52" s="13">
        <f>IF(T!AL32="ano",V!$B52,IF(T!AL32="",V!$B52/2,0))</f>
        <v>10</v>
      </c>
      <c r="AQ52" s="13">
        <f>IF(T!AM32="ano",V!$B52,IF(T!AM32="",V!$B52/2,0))</f>
        <v>10</v>
      </c>
      <c r="AR52" s="13">
        <f>IF(T!AN32="ano",V!$B52,IF(T!AN32="",V!$B52/2,0))</f>
        <v>10</v>
      </c>
      <c r="AS52" s="13">
        <f>IF(T!AO32="ano",V!$B52,IF(T!AO32="",V!$B52/2,0))</f>
        <v>10</v>
      </c>
      <c r="AT52" s="13">
        <f>IF(T!AP32="ano",V!$B52,IF(T!AP32="",V!$B52/2,0))</f>
        <v>10</v>
      </c>
      <c r="AU52" s="13">
        <f>IF(T!AQ32="ano",V!$B52,IF(T!AQ32="",V!$B52/2,0))</f>
        <v>10</v>
      </c>
      <c r="AV52" s="13">
        <f>IF(T!AR32="ano",V!$B52,IF(T!AR32="",V!$B52/2,0))</f>
        <v>10</v>
      </c>
      <c r="AW52" s="13">
        <f>IF(T!AS32="ano",V!$B52,IF(T!AS32="",V!$B52/2,0))</f>
        <v>10</v>
      </c>
      <c r="AX52" s="13">
        <f>IF(T!AT32="ano",V!$B52,IF(T!AT32="",V!$B52/2,0))</f>
        <v>0</v>
      </c>
      <c r="AY52" s="13">
        <f>IF(T!AU32="ano",V!$B52,IF(T!AU32="",V!$B52/2,0))</f>
        <v>10</v>
      </c>
      <c r="AZ52" s="13">
        <f>IF(T!AV32="ano",V!$B52,IF(T!AV32="",V!$B52/2,0))</f>
        <v>10</v>
      </c>
      <c r="BA52" s="13">
        <f>IF(T!AW32="ano",V!$B52,IF(T!AW32="",V!$B52/2,0))</f>
        <v>10</v>
      </c>
      <c r="BB52" s="13">
        <f>IF(T!AX32="ano",V!$B52,IF(T!AX32="",V!$B52/2,0))</f>
        <v>10</v>
      </c>
      <c r="BC52" s="13">
        <f>IF(T!AY32="ano",V!$B52,IF(T!AY32="",V!$B52/2,0))</f>
        <v>10</v>
      </c>
      <c r="BD52" s="13">
        <f>IF(T!AZ32="ano",V!$B52,IF(T!AZ32="",V!$B52/2,0))</f>
        <v>10</v>
      </c>
      <c r="BE52" s="13">
        <f>IF(T!BA32="ano",V!$B52,IF(T!BA32="",V!$B52/2,0))</f>
        <v>10</v>
      </c>
      <c r="BF52" s="13">
        <f>IF(T!BB32="ano",V!$B52,IF(T!BB32="",V!$B52/2,0))</f>
        <v>10</v>
      </c>
    </row>
    <row r="53" spans="1:58" ht="11.25" hidden="1" outlineLevel="1">
      <c r="A53" s="23" t="s">
        <v>26</v>
      </c>
      <c r="B53" s="13">
        <v>6</v>
      </c>
      <c r="F53" s="19"/>
      <c r="G53" s="19"/>
      <c r="H53" s="13">
        <f>IF(T!D33="ano",V!$B53,IF(T!D33="",V!$B53/2,0))</f>
        <v>0</v>
      </c>
      <c r="I53" s="13">
        <f>IF(T!E33="ano",V!$B53,IF(T!E33="",V!$B53/2,0))</f>
        <v>6</v>
      </c>
      <c r="J53" s="13">
        <f>IF(T!F33="ano",V!$B53,IF(T!F33="",V!$B53/2,0))</f>
        <v>6</v>
      </c>
      <c r="K53" s="13">
        <f>IF(T!G33="ano",V!$B53,IF(T!G33="",V!$B53/2,0))</f>
        <v>0</v>
      </c>
      <c r="L53" s="13">
        <f>IF(T!H33="ano",V!$B53,IF(T!H33="",V!$B53/2,0))</f>
        <v>6</v>
      </c>
      <c r="M53" s="13">
        <f>IF(T!I33="ano",V!$B53,IF(T!I33="",V!$B53/2,0))</f>
        <v>6</v>
      </c>
      <c r="N53" s="13">
        <f>IF(T!J33="ano",V!$B53,IF(T!J33="",V!$B53/2,0))</f>
        <v>6</v>
      </c>
      <c r="O53" s="13">
        <f>IF(T!K33="ano",V!$B53,IF(T!K33="",V!$B53/2,0))</f>
        <v>6</v>
      </c>
      <c r="P53" s="13">
        <f>IF(T!L33="ano",V!$B53,IF(T!L33="",V!$B53/2,0))</f>
        <v>6</v>
      </c>
      <c r="Q53" s="13">
        <f>IF(T!M33="ano",V!$B53,IF(T!M33="",V!$B53/2,0))</f>
        <v>6</v>
      </c>
      <c r="R53" s="13">
        <f>IF(T!N33="ano",V!$B53,IF(T!N33="",V!$B53/2,0))</f>
        <v>6</v>
      </c>
      <c r="S53" s="13">
        <f>IF(T!O33="ano",V!$B53,IF(T!O33="",V!$B53/2,0))</f>
        <v>6</v>
      </c>
      <c r="T53" s="13">
        <f>IF(T!P33="ano",V!$B53,IF(T!P33="",V!$B53/2,0))</f>
        <v>6</v>
      </c>
      <c r="U53" s="13">
        <f>IF(T!Q33="ano",V!$B53,IF(T!Q33="",V!$B53/2,0))</f>
        <v>6</v>
      </c>
      <c r="V53" s="13">
        <f>IF(T!R33="ano",V!$B53,IF(T!R33="",V!$B53/2,0))</f>
        <v>6</v>
      </c>
      <c r="W53" s="13">
        <f>IF(T!S33="ano",V!$B53,IF(T!S33="",V!$B53/2,0))</f>
        <v>0</v>
      </c>
      <c r="X53" s="13">
        <f>IF(T!T33="ano",V!$B53,IF(T!T33="",V!$B53/2,0))</f>
        <v>0</v>
      </c>
      <c r="Y53" s="13">
        <f>IF(T!U33="ano",V!$B53,IF(T!U33="",V!$B53/2,0))</f>
        <v>0</v>
      </c>
      <c r="Z53" s="13">
        <f>IF(T!V33="ano",V!$B53,IF(T!V33="",V!$B53/2,0))</f>
        <v>6</v>
      </c>
      <c r="AA53" s="13">
        <f>IF(T!W33="ano",V!$B53,IF(T!W33="",V!$B53/2,0))</f>
        <v>6</v>
      </c>
      <c r="AB53" s="13">
        <f>IF(T!X33="ano",V!$B53,IF(T!X33="",V!$B53/2,0))</f>
        <v>6</v>
      </c>
      <c r="AC53" s="13">
        <f>IF(T!Y33="ano",V!$B53,IF(T!Y33="",V!$B53/2,0))</f>
        <v>6</v>
      </c>
      <c r="AD53" s="13">
        <f>IF(T!Z33="ano",V!$B53,IF(T!Z33="",V!$B53/2,0))</f>
        <v>6</v>
      </c>
      <c r="AE53" s="13">
        <f>IF(T!AA33="ano",V!$B53,IF(T!AA33="",V!$B53/2,0))</f>
        <v>6</v>
      </c>
      <c r="AF53" s="13">
        <f>IF(T!AB33="ano",V!$B53,IF(T!AB33="",V!$B53/2,0))</f>
        <v>6</v>
      </c>
      <c r="AG53" s="13">
        <f>IF(T!AC33="ano",V!$B53,IF(T!AC33="",V!$B53/2,0))</f>
        <v>6</v>
      </c>
      <c r="AH53" s="13">
        <f>IF(T!AD33="ano",V!$B53,IF(T!AD33="",V!$B53/2,0))</f>
        <v>0</v>
      </c>
      <c r="AI53" s="13">
        <f>IF(T!AE33="ano",V!$B53,IF(T!AE33="",V!$B53/2,0))</f>
        <v>0</v>
      </c>
      <c r="AJ53" s="13">
        <f>IF(T!AF33="ano",V!$B53,IF(T!AF33="",V!$B53/2,0))</f>
        <v>0</v>
      </c>
      <c r="AK53" s="13">
        <f>IF(T!AG33="ano",V!$B53,IF(T!AG33="",V!$B53/2,0))</f>
        <v>0</v>
      </c>
      <c r="AL53" s="13">
        <f>IF(T!AH33="ano",V!$B53,IF(T!AH33="",V!$B53/2,0))</f>
        <v>6</v>
      </c>
      <c r="AM53" s="13">
        <f>IF(T!AI33="ano",V!$B53,IF(T!AI33="",V!$B53/2,0))</f>
        <v>6</v>
      </c>
      <c r="AN53" s="13">
        <f>IF(T!AJ33="ano",V!$B53,IF(T!AJ33="",V!$B53/2,0))</f>
        <v>6</v>
      </c>
      <c r="AO53" s="13">
        <f>IF(T!AK33="ano",V!$B53,IF(T!AK33="",V!$B53/2,0))</f>
        <v>6</v>
      </c>
      <c r="AP53" s="13">
        <f>IF(T!AL33="ano",V!$B53,IF(T!AL33="",V!$B53/2,0))</f>
        <v>6</v>
      </c>
      <c r="AQ53" s="13">
        <f>IF(T!AM33="ano",V!$B53,IF(T!AM33="",V!$B53/2,0))</f>
        <v>6</v>
      </c>
      <c r="AR53" s="13">
        <f>IF(T!AN33="ano",V!$B53,IF(T!AN33="",V!$B53/2,0))</f>
        <v>6</v>
      </c>
      <c r="AS53" s="13">
        <f>IF(T!AO33="ano",V!$B53,IF(T!AO33="",V!$B53/2,0))</f>
        <v>6</v>
      </c>
      <c r="AT53" s="13">
        <f>IF(T!AP33="ano",V!$B53,IF(T!AP33="",V!$B53/2,0))</f>
        <v>6</v>
      </c>
      <c r="AU53" s="13">
        <f>IF(T!AQ33="ano",V!$B53,IF(T!AQ33="",V!$B53/2,0))</f>
        <v>6</v>
      </c>
      <c r="AV53" s="13">
        <f>IF(T!AR33="ano",V!$B53,IF(T!AR33="",V!$B53/2,0))</f>
        <v>0</v>
      </c>
      <c r="AW53" s="13">
        <f>IF(T!AS33="ano",V!$B53,IF(T!AS33="",V!$B53/2,0))</f>
        <v>0</v>
      </c>
      <c r="AX53" s="13">
        <f>IF(T!AT33="ano",V!$B53,IF(T!AT33="",V!$B53/2,0))</f>
        <v>0</v>
      </c>
      <c r="AY53" s="13">
        <f>IF(T!AU33="ano",V!$B53,IF(T!AU33="",V!$B53/2,0))</f>
        <v>6</v>
      </c>
      <c r="AZ53" s="13">
        <f>IF(T!AV33="ano",V!$B53,IF(T!AV33="",V!$B53/2,0))</f>
        <v>6</v>
      </c>
      <c r="BA53" s="13">
        <f>IF(T!AW33="ano",V!$B53,IF(T!AW33="",V!$B53/2,0))</f>
        <v>6</v>
      </c>
      <c r="BB53" s="13">
        <f>IF(T!AX33="ano",V!$B53,IF(T!AX33="",V!$B53/2,0))</f>
        <v>6</v>
      </c>
      <c r="BC53" s="13">
        <f>IF(T!AY33="ano",V!$B53,IF(T!AY33="",V!$B53/2,0))</f>
        <v>6</v>
      </c>
      <c r="BD53" s="13">
        <f>IF(T!AZ33="ano",V!$B53,IF(T!AZ33="",V!$B53/2,0))</f>
        <v>6</v>
      </c>
      <c r="BE53" s="13">
        <f>IF(T!BA33="ano",V!$B53,IF(T!BA33="",V!$B53/2,0))</f>
        <v>6</v>
      </c>
      <c r="BF53" s="13">
        <f>IF(T!BB33="ano",V!$B53,IF(T!BB33="",V!$B53/2,0))</f>
        <v>6</v>
      </c>
    </row>
    <row r="54" spans="1:58" ht="11.25" hidden="1" outlineLevel="1">
      <c r="A54" s="23" t="s">
        <v>27</v>
      </c>
      <c r="B54" s="13">
        <v>5</v>
      </c>
      <c r="F54" s="19"/>
      <c r="G54" s="19"/>
      <c r="H54" s="13">
        <f>IF(T!D34="ano",V!$B54,IF(T!D34="",V!$B54/2,0))</f>
        <v>0</v>
      </c>
      <c r="I54" s="13">
        <f>IF(T!E34="ano",V!$B54,IF(T!E34="",V!$B54/2,0))</f>
        <v>5</v>
      </c>
      <c r="J54" s="13">
        <f>IF(T!F34="ano",V!$B54,IF(T!F34="",V!$B54/2,0))</f>
        <v>5</v>
      </c>
      <c r="K54" s="13">
        <f>IF(T!G34="ano",V!$B54,IF(T!G34="",V!$B54/2,0))</f>
        <v>0</v>
      </c>
      <c r="L54" s="13">
        <f>IF(T!H34="ano",V!$B54,IF(T!H34="",V!$B54/2,0))</f>
        <v>0</v>
      </c>
      <c r="M54" s="13">
        <f>IF(T!I34="ano",V!$B54,IF(T!I34="",V!$B54/2,0))</f>
        <v>0</v>
      </c>
      <c r="N54" s="13">
        <f>IF(T!J34="ano",V!$B54,IF(T!J34="",V!$B54/2,0))</f>
        <v>0</v>
      </c>
      <c r="O54" s="13">
        <f>IF(T!K34="ano",V!$B54,IF(T!K34="",V!$B54/2,0))</f>
        <v>0</v>
      </c>
      <c r="P54" s="13">
        <f>IF(T!L34="ano",V!$B54,IF(T!L34="",V!$B54/2,0))</f>
        <v>0</v>
      </c>
      <c r="Q54" s="13">
        <f>IF(T!M34="ano",V!$B54,IF(T!M34="",V!$B54/2,0))</f>
        <v>5</v>
      </c>
      <c r="R54" s="13">
        <f>IF(T!N34="ano",V!$B54,IF(T!N34="",V!$B54/2,0))</f>
        <v>5</v>
      </c>
      <c r="S54" s="13">
        <f>IF(T!O34="ano",V!$B54,IF(T!O34="",V!$B54/2,0))</f>
        <v>0</v>
      </c>
      <c r="T54" s="13">
        <f>IF(T!P34="ano",V!$B54,IF(T!P34="",V!$B54/2,0))</f>
        <v>0</v>
      </c>
      <c r="U54" s="13">
        <f>IF(T!Q34="ano",V!$B54,IF(T!Q34="",V!$B54/2,0))</f>
        <v>0</v>
      </c>
      <c r="V54" s="13">
        <f>IF(T!R34="ano",V!$B54,IF(T!R34="",V!$B54/2,0))</f>
        <v>0</v>
      </c>
      <c r="W54" s="13">
        <f>IF(T!S34="ano",V!$B54,IF(T!S34="",V!$B54/2,0))</f>
        <v>0</v>
      </c>
      <c r="X54" s="13">
        <f>IF(T!T34="ano",V!$B54,IF(T!T34="",V!$B54/2,0))</f>
        <v>0</v>
      </c>
      <c r="Y54" s="13">
        <f>IF(T!U34="ano",V!$B54,IF(T!U34="",V!$B54/2,0))</f>
        <v>0</v>
      </c>
      <c r="Z54" s="13">
        <f>IF(T!V34="ano",V!$B54,IF(T!V34="",V!$B54/2,0))</f>
        <v>0</v>
      </c>
      <c r="AA54" s="13">
        <f>IF(T!W34="ano",V!$B54,IF(T!W34="",V!$B54/2,0))</f>
        <v>5</v>
      </c>
      <c r="AB54" s="13">
        <f>IF(T!X34="ano",V!$B54,IF(T!X34="",V!$B54/2,0))</f>
        <v>5</v>
      </c>
      <c r="AC54" s="13">
        <f>IF(T!Y34="ano",V!$B54,IF(T!Y34="",V!$B54/2,0))</f>
        <v>5</v>
      </c>
      <c r="AD54" s="13">
        <f>IF(T!Z34="ano",V!$B54,IF(T!Z34="",V!$B54/2,0))</f>
        <v>5</v>
      </c>
      <c r="AE54" s="13">
        <f>IF(T!AA34="ano",V!$B54,IF(T!AA34="",V!$B54/2,0))</f>
        <v>5</v>
      </c>
      <c r="AF54" s="13">
        <f>IF(T!AB34="ano",V!$B54,IF(T!AB34="",V!$B54/2,0))</f>
        <v>5</v>
      </c>
      <c r="AG54" s="13">
        <f>IF(T!AC34="ano",V!$B54,IF(T!AC34="",V!$B54/2,0))</f>
        <v>0</v>
      </c>
      <c r="AH54" s="13">
        <f>IF(T!AD34="ano",V!$B54,IF(T!AD34="",V!$B54/2,0))</f>
        <v>0</v>
      </c>
      <c r="AI54" s="13">
        <f>IF(T!AE34="ano",V!$B54,IF(T!AE34="",V!$B54/2,0))</f>
        <v>0</v>
      </c>
      <c r="AJ54" s="13">
        <f>IF(T!AF34="ano",V!$B54,IF(T!AF34="",V!$B54/2,0))</f>
        <v>0</v>
      </c>
      <c r="AK54" s="13">
        <f>IF(T!AG34="ano",V!$B54,IF(T!AG34="",V!$B54/2,0))</f>
        <v>0</v>
      </c>
      <c r="AL54" s="13">
        <f>IF(T!AH34="ano",V!$B54,IF(T!AH34="",V!$B54/2,0))</f>
        <v>0</v>
      </c>
      <c r="AM54" s="13">
        <f>IF(T!AI34="ano",V!$B54,IF(T!AI34="",V!$B54/2,0))</f>
        <v>0</v>
      </c>
      <c r="AN54" s="13">
        <f>IF(T!AJ34="ano",V!$B54,IF(T!AJ34="",V!$B54/2,0))</f>
        <v>0</v>
      </c>
      <c r="AO54" s="13">
        <f>IF(T!AK34="ano",V!$B54,IF(T!AK34="",V!$B54/2,0))</f>
        <v>0</v>
      </c>
      <c r="AP54" s="13">
        <f>IF(T!AL34="ano",V!$B54,IF(T!AL34="",V!$B54/2,0))</f>
        <v>0</v>
      </c>
      <c r="AQ54" s="13">
        <f>IF(T!AM34="ano",V!$B54,IF(T!AM34="",V!$B54/2,0))</f>
        <v>0</v>
      </c>
      <c r="AR54" s="13">
        <f>IF(T!AN34="ano",V!$B54,IF(T!AN34="",V!$B54/2,0))</f>
        <v>0</v>
      </c>
      <c r="AS54" s="13">
        <f>IF(T!AO34="ano",V!$B54,IF(T!AO34="",V!$B54/2,0))</f>
        <v>2.5</v>
      </c>
      <c r="AT54" s="13">
        <f>IF(T!AP34="ano",V!$B54,IF(T!AP34="",V!$B54/2,0))</f>
        <v>5</v>
      </c>
      <c r="AU54" s="13">
        <f>IF(T!AQ34="ano",V!$B54,IF(T!AQ34="",V!$B54/2,0))</f>
        <v>0</v>
      </c>
      <c r="AV54" s="13">
        <f>IF(T!AR34="ano",V!$B54,IF(T!AR34="",V!$B54/2,0))</f>
        <v>0</v>
      </c>
      <c r="AW54" s="13">
        <f>IF(T!AS34="ano",V!$B54,IF(T!AS34="",V!$B54/2,0))</f>
        <v>0</v>
      </c>
      <c r="AX54" s="13">
        <f>IF(T!AT34="ano",V!$B54,IF(T!AT34="",V!$B54/2,0))</f>
        <v>0</v>
      </c>
      <c r="AY54" s="13">
        <f>IF(T!AU34="ano",V!$B54,IF(T!AU34="",V!$B54/2,0))</f>
        <v>0</v>
      </c>
      <c r="AZ54" s="13">
        <f>IF(T!AV34="ano",V!$B54,IF(T!AV34="",V!$B54/2,0))</f>
        <v>0</v>
      </c>
      <c r="BA54" s="13">
        <f>IF(T!AW34="ano",V!$B54,IF(T!AW34="",V!$B54/2,0))</f>
        <v>5</v>
      </c>
      <c r="BB54" s="13">
        <f>IF(T!AX34="ano",V!$B54,IF(T!AX34="",V!$B54/2,0))</f>
        <v>5</v>
      </c>
      <c r="BC54" s="13">
        <f>IF(T!AY34="ano",V!$B54,IF(T!AY34="",V!$B54/2,0))</f>
        <v>0</v>
      </c>
      <c r="BD54" s="13">
        <f>IF(T!AZ34="ano",V!$B54,IF(T!AZ34="",V!$B54/2,0))</f>
        <v>5</v>
      </c>
      <c r="BE54" s="13">
        <f>IF(T!BA34="ano",V!$B54,IF(T!BA34="",V!$B54/2,0))</f>
        <v>0</v>
      </c>
      <c r="BF54" s="13">
        <f>IF(T!BB34="ano",V!$B54,IF(T!BB34="",V!$B54/2,0))</f>
        <v>5</v>
      </c>
    </row>
    <row r="55" spans="1:58" ht="11.25" hidden="1" outlineLevel="1">
      <c r="A55" s="23" t="s">
        <v>28</v>
      </c>
      <c r="B55" s="13">
        <v>10</v>
      </c>
      <c r="F55" s="19"/>
      <c r="G55" s="19"/>
      <c r="H55" s="13">
        <f>IF(T!D35="ano",V!$B55,IF(T!D35="",V!$B55/2,0))</f>
        <v>10</v>
      </c>
      <c r="I55" s="13">
        <f>IF(T!E35="ano",V!$B55,IF(T!E35="",V!$B55/2,0))</f>
        <v>10</v>
      </c>
      <c r="J55" s="13">
        <f>IF(T!F35="ano",V!$B55,IF(T!F35="",V!$B55/2,0))</f>
        <v>10</v>
      </c>
      <c r="K55" s="13">
        <f>IF(T!G35="ano",V!$B55,IF(T!G35="",V!$B55/2,0))</f>
        <v>10</v>
      </c>
      <c r="L55" s="13">
        <f>IF(T!H35="ano",V!$B55,IF(T!H35="",V!$B55/2,0))</f>
        <v>10</v>
      </c>
      <c r="M55" s="13">
        <f>IF(T!I35="ano",V!$B55,IF(T!I35="",V!$B55/2,0))</f>
        <v>10</v>
      </c>
      <c r="N55" s="13">
        <f>IF(T!J35="ano",V!$B55,IF(T!J35="",V!$B55/2,0))</f>
        <v>10</v>
      </c>
      <c r="O55" s="13">
        <f>IF(T!K35="ano",V!$B55,IF(T!K35="",V!$B55/2,0))</f>
        <v>10</v>
      </c>
      <c r="P55" s="13">
        <f>IF(T!L35="ano",V!$B55,IF(T!L35="",V!$B55/2,0))</f>
        <v>10</v>
      </c>
      <c r="Q55" s="13">
        <f>IF(T!M35="ano",V!$B55,IF(T!M35="",V!$B55/2,0))</f>
        <v>10</v>
      </c>
      <c r="R55" s="13">
        <f>IF(T!N35="ano",V!$B55,IF(T!N35="",V!$B55/2,0))</f>
        <v>10</v>
      </c>
      <c r="S55" s="13">
        <f>IF(T!O35="ano",V!$B55,IF(T!O35="",V!$B55/2,0))</f>
        <v>10</v>
      </c>
      <c r="T55" s="13">
        <f>IF(T!P35="ano",V!$B55,IF(T!P35="",V!$B55/2,0))</f>
        <v>10</v>
      </c>
      <c r="U55" s="13">
        <f>IF(T!Q35="ano",V!$B55,IF(T!Q35="",V!$B55/2,0))</f>
        <v>10</v>
      </c>
      <c r="V55" s="13">
        <f>IF(T!R35="ano",V!$B55,IF(T!R35="",V!$B55/2,0))</f>
        <v>10</v>
      </c>
      <c r="W55" s="13">
        <f>IF(T!S35="ano",V!$B55,IF(T!S35="",V!$B55/2,0))</f>
        <v>10</v>
      </c>
      <c r="X55" s="13">
        <f>IF(T!T35="ano",V!$B55,IF(T!T35="",V!$B55/2,0))</f>
        <v>10</v>
      </c>
      <c r="Y55" s="13">
        <f>IF(T!U35="ano",V!$B55,IF(T!U35="",V!$B55/2,0))</f>
        <v>10</v>
      </c>
      <c r="Z55" s="13">
        <f>IF(T!V35="ano",V!$B55,IF(T!V35="",V!$B55/2,0))</f>
        <v>10</v>
      </c>
      <c r="AA55" s="13">
        <f>IF(T!W35="ano",V!$B55,IF(T!W35="",V!$B55/2,0))</f>
        <v>10</v>
      </c>
      <c r="AB55" s="13">
        <f>IF(T!X35="ano",V!$B55,IF(T!X35="",V!$B55/2,0))</f>
        <v>10</v>
      </c>
      <c r="AC55" s="13">
        <f>IF(T!Y35="ano",V!$B55,IF(T!Y35="",V!$B55/2,0))</f>
        <v>10</v>
      </c>
      <c r="AD55" s="13">
        <f>IF(T!Z35="ano",V!$B55,IF(T!Z35="",V!$B55/2,0))</f>
        <v>10</v>
      </c>
      <c r="AE55" s="13">
        <f>IF(T!AA35="ano",V!$B55,IF(T!AA35="",V!$B55/2,0))</f>
        <v>10</v>
      </c>
      <c r="AF55" s="13">
        <f>IF(T!AB35="ano",V!$B55,IF(T!AB35="",V!$B55/2,0))</f>
        <v>10</v>
      </c>
      <c r="AG55" s="13">
        <f>IF(T!AC35="ano",V!$B55,IF(T!AC35="",V!$B55/2,0))</f>
        <v>10</v>
      </c>
      <c r="AH55" s="13">
        <f>IF(T!AD35="ano",V!$B55,IF(T!AD35="",V!$B55/2,0))</f>
        <v>10</v>
      </c>
      <c r="AI55" s="13">
        <f>IF(T!AE35="ano",V!$B55,IF(T!AE35="",V!$B55/2,0))</f>
        <v>10</v>
      </c>
      <c r="AJ55" s="13">
        <f>IF(T!AF35="ano",V!$B55,IF(T!AF35="",V!$B55/2,0))</f>
        <v>10</v>
      </c>
      <c r="AK55" s="13">
        <f>IF(T!AG35="ano",V!$B55,IF(T!AG35="",V!$B55/2,0))</f>
        <v>0</v>
      </c>
      <c r="AL55" s="13">
        <f>IF(T!AH35="ano",V!$B55,IF(T!AH35="",V!$B55/2,0))</f>
        <v>10</v>
      </c>
      <c r="AM55" s="13">
        <f>IF(T!AI35="ano",V!$B55,IF(T!AI35="",V!$B55/2,0))</f>
        <v>10</v>
      </c>
      <c r="AN55" s="13">
        <f>IF(T!AJ35="ano",V!$B55,IF(T!AJ35="",V!$B55/2,0))</f>
        <v>10</v>
      </c>
      <c r="AO55" s="13">
        <f>IF(T!AK35="ano",V!$B55,IF(T!AK35="",V!$B55/2,0))</f>
        <v>10</v>
      </c>
      <c r="AP55" s="13">
        <f>IF(T!AL35="ano",V!$B55,IF(T!AL35="",V!$B55/2,0))</f>
        <v>10</v>
      </c>
      <c r="AQ55" s="13">
        <f>IF(T!AM35="ano",V!$B55,IF(T!AM35="",V!$B55/2,0))</f>
        <v>10</v>
      </c>
      <c r="AR55" s="13">
        <f>IF(T!AN35="ano",V!$B55,IF(T!AN35="",V!$B55/2,0))</f>
        <v>10</v>
      </c>
      <c r="AS55" s="13">
        <f>IF(T!AO35="ano",V!$B55,IF(T!AO35="",V!$B55/2,0))</f>
        <v>10</v>
      </c>
      <c r="AT55" s="13">
        <f>IF(T!AP35="ano",V!$B55,IF(T!AP35="",V!$B55/2,0))</f>
        <v>10</v>
      </c>
      <c r="AU55" s="13">
        <f>IF(T!AQ35="ano",V!$B55,IF(T!AQ35="",V!$B55/2,0))</f>
        <v>10</v>
      </c>
      <c r="AV55" s="13">
        <f>IF(T!AR35="ano",V!$B55,IF(T!AR35="",V!$B55/2,0))</f>
        <v>10</v>
      </c>
      <c r="AW55" s="13">
        <f>IF(T!AS35="ano",V!$B55,IF(T!AS35="",V!$B55/2,0))</f>
        <v>10</v>
      </c>
      <c r="AX55" s="13">
        <f>IF(T!AT35="ano",V!$B55,IF(T!AT35="",V!$B55/2,0))</f>
        <v>10</v>
      </c>
      <c r="AY55" s="13">
        <f>IF(T!AU35="ano",V!$B55,IF(T!AU35="",V!$B55/2,0))</f>
        <v>10</v>
      </c>
      <c r="AZ55" s="13">
        <f>IF(T!AV35="ano",V!$B55,IF(T!AV35="",V!$B55/2,0))</f>
        <v>10</v>
      </c>
      <c r="BA55" s="13">
        <f>IF(T!AW35="ano",V!$B55,IF(T!AW35="",V!$B55/2,0))</f>
        <v>10</v>
      </c>
      <c r="BB55" s="13">
        <f>IF(T!AX35="ano",V!$B55,IF(T!AX35="",V!$B55/2,0))</f>
        <v>10</v>
      </c>
      <c r="BC55" s="13">
        <f>IF(T!AY35="ano",V!$B55,IF(T!AY35="",V!$B55/2,0))</f>
        <v>10</v>
      </c>
      <c r="BD55" s="13">
        <f>IF(T!AZ35="ano",V!$B55,IF(T!AZ35="",V!$B55/2,0))</f>
        <v>10</v>
      </c>
      <c r="BE55" s="13">
        <f>IF(T!BA35="ano",V!$B55,IF(T!BA35="",V!$B55/2,0))</f>
        <v>10</v>
      </c>
      <c r="BF55" s="13">
        <f>IF(T!BB35="ano",V!$B55,IF(T!BB35="",V!$B55/2,0))</f>
        <v>10</v>
      </c>
    </row>
    <row r="56" spans="1:58" ht="11.25" hidden="1" outlineLevel="1">
      <c r="A56" s="23" t="s">
        <v>29</v>
      </c>
      <c r="B56" s="13">
        <v>7</v>
      </c>
      <c r="F56" s="19"/>
      <c r="G56" s="19"/>
      <c r="H56" s="13">
        <f>IF(T!D36="ano",V!$B56,IF(T!D36="",V!$B56/2,0))</f>
        <v>0</v>
      </c>
      <c r="I56" s="13">
        <f>IF(T!E36="ano",V!$B56,IF(T!E36="",V!$B56/2,0))</f>
        <v>0</v>
      </c>
      <c r="J56" s="13">
        <f>IF(T!F36="ano",V!$B56,IF(T!F36="",V!$B56/2,0))</f>
        <v>0</v>
      </c>
      <c r="K56" s="13">
        <f>IF(T!G36="ano",V!$B56,IF(T!G36="",V!$B56/2,0))</f>
        <v>0</v>
      </c>
      <c r="L56" s="13">
        <f>IF(T!H36="ano",V!$B56,IF(T!H36="",V!$B56/2,0))</f>
        <v>7</v>
      </c>
      <c r="M56" s="13">
        <f>IF(T!I36="ano",V!$B56,IF(T!I36="",V!$B56/2,0))</f>
        <v>0</v>
      </c>
      <c r="N56" s="13">
        <f>IF(T!J36="ano",V!$B56,IF(T!J36="",V!$B56/2,0))</f>
        <v>0</v>
      </c>
      <c r="O56" s="13">
        <f>IF(T!K36="ano",V!$B56,IF(T!K36="",V!$B56/2,0))</f>
        <v>0</v>
      </c>
      <c r="P56" s="13">
        <f>IF(T!L36="ano",V!$B56,IF(T!L36="",V!$B56/2,0))</f>
        <v>0</v>
      </c>
      <c r="Q56" s="13">
        <f>IF(T!M36="ano",V!$B56,IF(T!M36="",V!$B56/2,0))</f>
        <v>0</v>
      </c>
      <c r="R56" s="13">
        <f>IF(T!N36="ano",V!$B56,IF(T!N36="",V!$B56/2,0))</f>
        <v>7</v>
      </c>
      <c r="S56" s="13">
        <f>IF(T!O36="ano",V!$B56,IF(T!O36="",V!$B56/2,0))</f>
        <v>0</v>
      </c>
      <c r="T56" s="13">
        <f>IF(T!P36="ano",V!$B56,IF(T!P36="",V!$B56/2,0))</f>
        <v>0</v>
      </c>
      <c r="U56" s="13">
        <f>IF(T!Q36="ano",V!$B56,IF(T!Q36="",V!$B56/2,0))</f>
        <v>0</v>
      </c>
      <c r="V56" s="13">
        <f>IF(T!R36="ano",V!$B56,IF(T!R36="",V!$B56/2,0))</f>
        <v>0</v>
      </c>
      <c r="W56" s="13">
        <f>IF(T!S36="ano",V!$B56,IF(T!S36="",V!$B56/2,0))</f>
        <v>0</v>
      </c>
      <c r="X56" s="13">
        <f>IF(T!T36="ano",V!$B56,IF(T!T36="",V!$B56/2,0))</f>
        <v>0</v>
      </c>
      <c r="Y56" s="13">
        <f>IF(T!U36="ano",V!$B56,IF(T!U36="",V!$B56/2,0))</f>
        <v>0</v>
      </c>
      <c r="Z56" s="13">
        <f>IF(T!V36="ano",V!$B56,IF(T!V36="",V!$B56/2,0))</f>
        <v>0</v>
      </c>
      <c r="AA56" s="13">
        <f>IF(T!W36="ano",V!$B56,IF(T!W36="",V!$B56/2,0))</f>
        <v>0</v>
      </c>
      <c r="AB56" s="13">
        <f>IF(T!X36="ano",V!$B56,IF(T!X36="",V!$B56/2,0))</f>
        <v>0</v>
      </c>
      <c r="AC56" s="13">
        <f>IF(T!Y36="ano",V!$B56,IF(T!Y36="",V!$B56/2,0))</f>
        <v>0</v>
      </c>
      <c r="AD56" s="13">
        <f>IF(T!Z36="ano",V!$B56,IF(T!Z36="",V!$B56/2,0))</f>
        <v>0</v>
      </c>
      <c r="AE56" s="13">
        <f>IF(T!AA36="ano",V!$B56,IF(T!AA36="",V!$B56/2,0))</f>
        <v>0</v>
      </c>
      <c r="AF56" s="13">
        <f>IF(T!AB36="ano",V!$B56,IF(T!AB36="",V!$B56/2,0))</f>
        <v>0</v>
      </c>
      <c r="AG56" s="13">
        <f>IF(T!AC36="ano",V!$B56,IF(T!AC36="",V!$B56/2,0))</f>
        <v>0</v>
      </c>
      <c r="AH56" s="13">
        <f>IF(T!AD36="ano",V!$B56,IF(T!AD36="",V!$B56/2,0))</f>
        <v>0</v>
      </c>
      <c r="AI56" s="13">
        <f>IF(T!AE36="ano",V!$B56,IF(T!AE36="",V!$B56/2,0))</f>
        <v>0</v>
      </c>
      <c r="AJ56" s="13">
        <f>IF(T!AF36="ano",V!$B56,IF(T!AF36="",V!$B56/2,0))</f>
        <v>0</v>
      </c>
      <c r="AK56" s="13">
        <f>IF(T!AG36="ano",V!$B56,IF(T!AG36="",V!$B56/2,0))</f>
        <v>0</v>
      </c>
      <c r="AL56" s="13">
        <f>IF(T!AH36="ano",V!$B56,IF(T!AH36="",V!$B56/2,0))</f>
        <v>0</v>
      </c>
      <c r="AM56" s="13">
        <f>IF(T!AI36="ano",V!$B56,IF(T!AI36="",V!$B56/2,0))</f>
        <v>0</v>
      </c>
      <c r="AN56" s="13">
        <f>IF(T!AJ36="ano",V!$B56,IF(T!AJ36="",V!$B56/2,0))</f>
        <v>0</v>
      </c>
      <c r="AO56" s="13">
        <f>IF(T!AK36="ano",V!$B56,IF(T!AK36="",V!$B56/2,0))</f>
        <v>0</v>
      </c>
      <c r="AP56" s="13">
        <f>IF(T!AL36="ano",V!$B56,IF(T!AL36="",V!$B56/2,0))</f>
        <v>0</v>
      </c>
      <c r="AQ56" s="13">
        <f>IF(T!AM36="ano",V!$B56,IF(T!AM36="",V!$B56/2,0))</f>
        <v>0</v>
      </c>
      <c r="AR56" s="13">
        <f>IF(T!AN36="ano",V!$B56,IF(T!AN36="",V!$B56/2,0))</f>
        <v>0</v>
      </c>
      <c r="AS56" s="13">
        <f>IF(T!AO36="ano",V!$B56,IF(T!AO36="",V!$B56/2,0))</f>
        <v>0</v>
      </c>
      <c r="AT56" s="13">
        <f>IF(T!AP36="ano",V!$B56,IF(T!AP36="",V!$B56/2,0))</f>
        <v>7</v>
      </c>
      <c r="AU56" s="13">
        <f>IF(T!AQ36="ano",V!$B56,IF(T!AQ36="",V!$B56/2,0))</f>
        <v>0</v>
      </c>
      <c r="AV56" s="13">
        <f>IF(T!AR36="ano",V!$B56,IF(T!AR36="",V!$B56/2,0))</f>
        <v>0</v>
      </c>
      <c r="AW56" s="13">
        <f>IF(T!AS36="ano",V!$B56,IF(T!AS36="",V!$B56/2,0))</f>
        <v>0</v>
      </c>
      <c r="AX56" s="13">
        <f>IF(T!AT36="ano",V!$B56,IF(T!AT36="",V!$B56/2,0))</f>
        <v>0</v>
      </c>
      <c r="AY56" s="13">
        <f>IF(T!AU36="ano",V!$B56,IF(T!AU36="",V!$B56/2,0))</f>
        <v>0</v>
      </c>
      <c r="AZ56" s="13">
        <f>IF(T!AV36="ano",V!$B56,IF(T!AV36="",V!$B56/2,0))</f>
        <v>0</v>
      </c>
      <c r="BA56" s="13">
        <f>IF(T!AW36="ano",V!$B56,IF(T!AW36="",V!$B56/2,0))</f>
        <v>0</v>
      </c>
      <c r="BB56" s="13">
        <f>IF(T!AX36="ano",V!$B56,IF(T!AX36="",V!$B56/2,0))</f>
        <v>0</v>
      </c>
      <c r="BC56" s="13">
        <f>IF(T!AY36="ano",V!$B56,IF(T!AY36="",V!$B56/2,0))</f>
        <v>0</v>
      </c>
      <c r="BD56" s="13">
        <f>IF(T!AZ36="ano",V!$B56,IF(T!AZ36="",V!$B56/2,0))</f>
        <v>0</v>
      </c>
      <c r="BE56" s="13">
        <f>IF(T!BA36="ano",V!$B56,IF(T!BA36="",V!$B56/2,0))</f>
        <v>7</v>
      </c>
      <c r="BF56" s="13">
        <f>IF(T!BB36="ano",V!$B56,IF(T!BB36="",V!$B56/2,0))</f>
        <v>7</v>
      </c>
    </row>
    <row r="57" spans="1:58" ht="11.25" hidden="1" outlineLevel="1">
      <c r="A57" s="23" t="s">
        <v>30</v>
      </c>
      <c r="B57" s="13">
        <v>5.5</v>
      </c>
      <c r="F57" s="19"/>
      <c r="G57" s="19"/>
      <c r="H57" s="13">
        <f>IF(T!D37="ano",V!$B57,IF(T!D37="",V!$B57/2,0))</f>
        <v>0</v>
      </c>
      <c r="I57" s="13">
        <f>IF(T!E37="ano",V!$B57,IF(T!E37="",V!$B57/2,0))</f>
        <v>0</v>
      </c>
      <c r="J57" s="13">
        <f>IF(T!F37="ano",V!$B57,IF(T!F37="",V!$B57/2,0))</f>
        <v>0</v>
      </c>
      <c r="K57" s="13">
        <f>IF(T!G37="ano",V!$B57,IF(T!G37="",V!$B57/2,0))</f>
        <v>0</v>
      </c>
      <c r="L57" s="13">
        <f>IF(T!H37="ano",V!$B57,IF(T!H37="",V!$B57/2,0))</f>
        <v>0</v>
      </c>
      <c r="M57" s="13">
        <f>IF(T!I37="ano",V!$B57,IF(T!I37="",V!$B57/2,0))</f>
        <v>0</v>
      </c>
      <c r="N57" s="13">
        <f>IF(T!J37="ano",V!$B57,IF(T!J37="",V!$B57/2,0))</f>
        <v>0</v>
      </c>
      <c r="O57" s="13">
        <f>IF(T!K37="ano",V!$B57,IF(T!K37="",V!$B57/2,0))</f>
        <v>0</v>
      </c>
      <c r="P57" s="13">
        <f>IF(T!L37="ano",V!$B57,IF(T!L37="",V!$B57/2,0))</f>
        <v>0</v>
      </c>
      <c r="Q57" s="13">
        <f>IF(T!M37="ano",V!$B57,IF(T!M37="",V!$B57/2,0))</f>
        <v>0</v>
      </c>
      <c r="R57" s="13">
        <f>IF(T!N37="ano",V!$B57,IF(T!N37="",V!$B57/2,0))</f>
        <v>5.5</v>
      </c>
      <c r="S57" s="13">
        <f>IF(T!O37="ano",V!$B57,IF(T!O37="",V!$B57/2,0))</f>
        <v>0</v>
      </c>
      <c r="T57" s="13">
        <f>IF(T!P37="ano",V!$B57,IF(T!P37="",V!$B57/2,0))</f>
        <v>0</v>
      </c>
      <c r="U57" s="13">
        <f>IF(T!Q37="ano",V!$B57,IF(T!Q37="",V!$B57/2,0))</f>
        <v>0</v>
      </c>
      <c r="V57" s="13">
        <f>IF(T!R37="ano",V!$B57,IF(T!R37="",V!$B57/2,0))</f>
        <v>0</v>
      </c>
      <c r="W57" s="13">
        <f>IF(T!S37="ano",V!$B57,IF(T!S37="",V!$B57/2,0))</f>
        <v>0</v>
      </c>
      <c r="X57" s="13">
        <f>IF(T!T37="ano",V!$B57,IF(T!T37="",V!$B57/2,0))</f>
        <v>0</v>
      </c>
      <c r="Y57" s="13">
        <f>IF(T!U37="ano",V!$B57,IF(T!U37="",V!$B57/2,0))</f>
        <v>0</v>
      </c>
      <c r="Z57" s="13">
        <f>IF(T!V37="ano",V!$B57,IF(T!V37="",V!$B57/2,0))</f>
        <v>0</v>
      </c>
      <c r="AA57" s="13">
        <f>IF(T!W37="ano",V!$B57,IF(T!W37="",V!$B57/2,0))</f>
        <v>0</v>
      </c>
      <c r="AB57" s="13">
        <f>IF(T!X37="ano",V!$B57,IF(T!X37="",V!$B57/2,0))</f>
        <v>5.5</v>
      </c>
      <c r="AC57" s="13">
        <f>IF(T!Y37="ano",V!$B57,IF(T!Y37="",V!$B57/2,0))</f>
        <v>0</v>
      </c>
      <c r="AD57" s="13">
        <f>IF(T!Z37="ano",V!$B57,IF(T!Z37="",V!$B57/2,0))</f>
        <v>0</v>
      </c>
      <c r="AE57" s="13">
        <f>IF(T!AA37="ano",V!$B57,IF(T!AA37="",V!$B57/2,0))</f>
        <v>0</v>
      </c>
      <c r="AF57" s="13">
        <f>IF(T!AB37="ano",V!$B57,IF(T!AB37="",V!$B57/2,0))</f>
        <v>0</v>
      </c>
      <c r="AG57" s="13">
        <f>IF(T!AC37="ano",V!$B57,IF(T!AC37="",V!$B57/2,0))</f>
        <v>0</v>
      </c>
      <c r="AH57" s="13">
        <f>IF(T!AD37="ano",V!$B57,IF(T!AD37="",V!$B57/2,0))</f>
        <v>0</v>
      </c>
      <c r="AI57" s="13">
        <f>IF(T!AE37="ano",V!$B57,IF(T!AE37="",V!$B57/2,0))</f>
        <v>0</v>
      </c>
      <c r="AJ57" s="13">
        <f>IF(T!AF37="ano",V!$B57,IF(T!AF37="",V!$B57/2,0))</f>
        <v>0</v>
      </c>
      <c r="AK57" s="13">
        <f>IF(T!AG37="ano",V!$B57,IF(T!AG37="",V!$B57/2,0))</f>
        <v>0</v>
      </c>
      <c r="AL57" s="13">
        <f>IF(T!AH37="ano",V!$B57,IF(T!AH37="",V!$B57/2,0))</f>
        <v>0</v>
      </c>
      <c r="AM57" s="13">
        <f>IF(T!AI37="ano",V!$B57,IF(T!AI37="",V!$B57/2,0))</f>
        <v>0</v>
      </c>
      <c r="AN57" s="13">
        <f>IF(T!AJ37="ano",V!$B57,IF(T!AJ37="",V!$B57/2,0))</f>
        <v>0</v>
      </c>
      <c r="AO57" s="13">
        <f>IF(T!AK37="ano",V!$B57,IF(T!AK37="",V!$B57/2,0))</f>
        <v>0</v>
      </c>
      <c r="AP57" s="13">
        <f>IF(T!AL37="ano",V!$B57,IF(T!AL37="",V!$B57/2,0))</f>
        <v>0</v>
      </c>
      <c r="AQ57" s="13">
        <f>IF(T!AM37="ano",V!$B57,IF(T!AM37="",V!$B57/2,0))</f>
        <v>0</v>
      </c>
      <c r="AR57" s="13">
        <f>IF(T!AN37="ano",V!$B57,IF(T!AN37="",V!$B57/2,0))</f>
        <v>0</v>
      </c>
      <c r="AS57" s="13">
        <f>IF(T!AO37="ano",V!$B57,IF(T!AO37="",V!$B57/2,0))</f>
        <v>0</v>
      </c>
      <c r="AT57" s="13">
        <f>IF(T!AP37="ano",V!$B57,IF(T!AP37="",V!$B57/2,0))</f>
        <v>0</v>
      </c>
      <c r="AU57" s="13">
        <f>IF(T!AQ37="ano",V!$B57,IF(T!AQ37="",V!$B57/2,0))</f>
        <v>0</v>
      </c>
      <c r="AV57" s="13">
        <f>IF(T!AR37="ano",V!$B57,IF(T!AR37="",V!$B57/2,0))</f>
        <v>0</v>
      </c>
      <c r="AW57" s="13">
        <f>IF(T!AS37="ano",V!$B57,IF(T!AS37="",V!$B57/2,0))</f>
        <v>0</v>
      </c>
      <c r="AX57" s="13">
        <f>IF(T!AT37="ano",V!$B57,IF(T!AT37="",V!$B57/2,0))</f>
        <v>0</v>
      </c>
      <c r="AY57" s="13">
        <f>IF(T!AU37="ano",V!$B57,IF(T!AU37="",V!$B57/2,0))</f>
        <v>0</v>
      </c>
      <c r="AZ57" s="13">
        <f>IF(T!AV37="ano",V!$B57,IF(T!AV37="",V!$B57/2,0))</f>
        <v>0</v>
      </c>
      <c r="BA57" s="13">
        <f>IF(T!AW37="ano",V!$B57,IF(T!AW37="",V!$B57/2,0))</f>
        <v>0</v>
      </c>
      <c r="BB57" s="13">
        <f>IF(T!AX37="ano",V!$B57,IF(T!AX37="",V!$B57/2,0))</f>
        <v>0</v>
      </c>
      <c r="BC57" s="13">
        <f>IF(T!AY37="ano",V!$B57,IF(T!AY37="",V!$B57/2,0))</f>
        <v>0</v>
      </c>
      <c r="BD57" s="13">
        <f>IF(T!AZ37="ano",V!$B57,IF(T!AZ37="",V!$B57/2,0))</f>
        <v>0</v>
      </c>
      <c r="BE57" s="13">
        <f>IF(T!BA37="ano",V!$B57,IF(T!BA37="",V!$B57/2,0))</f>
        <v>0</v>
      </c>
      <c r="BF57" s="13">
        <f>IF(T!BB37="ano",V!$B57,IF(T!BB37="",V!$B57/2,0))</f>
        <v>0</v>
      </c>
    </row>
    <row r="58" spans="1:58" ht="11.25" hidden="1" outlineLevel="1">
      <c r="A58" s="23" t="s">
        <v>31</v>
      </c>
      <c r="B58" s="13">
        <v>6</v>
      </c>
      <c r="F58" s="19"/>
      <c r="G58" s="19"/>
      <c r="H58" s="13">
        <f>IF(T!D38="ano",V!$B58,IF(T!D38="",V!$B58/2,0))</f>
        <v>0</v>
      </c>
      <c r="I58" s="13">
        <f>IF(T!E38="ano",V!$B58,IF(T!E38="",V!$B58/2,0))</f>
        <v>6</v>
      </c>
      <c r="J58" s="13">
        <f>IF(T!F38="ano",V!$B58,IF(T!F38="",V!$B58/2,0))</f>
        <v>6</v>
      </c>
      <c r="K58" s="13">
        <f>IF(T!G38="ano",V!$B58,IF(T!G38="",V!$B58/2,0))</f>
        <v>0</v>
      </c>
      <c r="L58" s="13">
        <f>IF(T!H38="ano",V!$B58,IF(T!H38="",V!$B58/2,0))</f>
        <v>6</v>
      </c>
      <c r="M58" s="13">
        <f>IF(T!I38="ano",V!$B58,IF(T!I38="",V!$B58/2,0))</f>
        <v>6</v>
      </c>
      <c r="N58" s="13">
        <f>IF(T!J38="ano",V!$B58,IF(T!J38="",V!$B58/2,0))</f>
        <v>0</v>
      </c>
      <c r="O58" s="13">
        <f>IF(T!K38="ano",V!$B58,IF(T!K38="",V!$B58/2,0))</f>
        <v>0</v>
      </c>
      <c r="P58" s="13">
        <f>IF(T!L38="ano",V!$B58,IF(T!L38="",V!$B58/2,0))</f>
        <v>0</v>
      </c>
      <c r="Q58" s="13">
        <f>IF(T!M38="ano",V!$B58,IF(T!M38="",V!$B58/2,0))</f>
        <v>6</v>
      </c>
      <c r="R58" s="13">
        <f>IF(T!N38="ano",V!$B58,IF(T!N38="",V!$B58/2,0))</f>
        <v>6</v>
      </c>
      <c r="S58" s="13">
        <f>IF(T!O38="ano",V!$B58,IF(T!O38="",V!$B58/2,0))</f>
        <v>0</v>
      </c>
      <c r="T58" s="13">
        <f>IF(T!P38="ano",V!$B58,IF(T!P38="",V!$B58/2,0))</f>
        <v>0</v>
      </c>
      <c r="U58" s="13">
        <f>IF(T!Q38="ano",V!$B58,IF(T!Q38="",V!$B58/2,0))</f>
        <v>0</v>
      </c>
      <c r="V58" s="13">
        <f>IF(T!R38="ano",V!$B58,IF(T!R38="",V!$B58/2,0))</f>
        <v>0</v>
      </c>
      <c r="W58" s="13">
        <f>IF(T!S38="ano",V!$B58,IF(T!S38="",V!$B58/2,0))</f>
        <v>0</v>
      </c>
      <c r="X58" s="13">
        <f>IF(T!T38="ano",V!$B58,IF(T!T38="",V!$B58/2,0))</f>
        <v>0</v>
      </c>
      <c r="Y58" s="13">
        <f>IF(T!U38="ano",V!$B58,IF(T!U38="",V!$B58/2,0))</f>
        <v>0</v>
      </c>
      <c r="Z58" s="13">
        <f>IF(T!V38="ano",V!$B58,IF(T!V38="",V!$B58/2,0))</f>
        <v>0</v>
      </c>
      <c r="AA58" s="13">
        <f>IF(T!W38="ano",V!$B58,IF(T!W38="",V!$B58/2,0))</f>
        <v>6</v>
      </c>
      <c r="AB58" s="13">
        <f>IF(T!X38="ano",V!$B58,IF(T!X38="",V!$B58/2,0))</f>
        <v>6</v>
      </c>
      <c r="AC58" s="13">
        <f>IF(T!Y38="ano",V!$B58,IF(T!Y38="",V!$B58/2,0))</f>
        <v>6</v>
      </c>
      <c r="AD58" s="13">
        <f>IF(T!Z38="ano",V!$B58,IF(T!Z38="",V!$B58/2,0))</f>
        <v>6</v>
      </c>
      <c r="AE58" s="13">
        <f>IF(T!AA38="ano",V!$B58,IF(T!AA38="",V!$B58/2,0))</f>
        <v>6</v>
      </c>
      <c r="AF58" s="13">
        <f>IF(T!AB38="ano",V!$B58,IF(T!AB38="",V!$B58/2,0))</f>
        <v>0</v>
      </c>
      <c r="AG58" s="13">
        <f>IF(T!AC38="ano",V!$B58,IF(T!AC38="",V!$B58/2,0))</f>
        <v>0</v>
      </c>
      <c r="AH58" s="13">
        <f>IF(T!AD38="ano",V!$B58,IF(T!AD38="",V!$B58/2,0))</f>
        <v>0</v>
      </c>
      <c r="AI58" s="13">
        <f>IF(T!AE38="ano",V!$B58,IF(T!AE38="",V!$B58/2,0))</f>
        <v>0</v>
      </c>
      <c r="AJ58" s="13">
        <f>IF(T!AF38="ano",V!$B58,IF(T!AF38="",V!$B58/2,0))</f>
        <v>0</v>
      </c>
      <c r="AK58" s="13">
        <f>IF(T!AG38="ano",V!$B58,IF(T!AG38="",V!$B58/2,0))</f>
        <v>0</v>
      </c>
      <c r="AL58" s="13">
        <f>IF(T!AH38="ano",V!$B58,IF(T!AH38="",V!$B58/2,0))</f>
        <v>0</v>
      </c>
      <c r="AM58" s="13">
        <f>IF(T!AI38="ano",V!$B58,IF(T!AI38="",V!$B58/2,0))</f>
        <v>6</v>
      </c>
      <c r="AN58" s="13">
        <f>IF(T!AJ38="ano",V!$B58,IF(T!AJ38="",V!$B58/2,0))</f>
        <v>6</v>
      </c>
      <c r="AO58" s="13">
        <f>IF(T!AK38="ano",V!$B58,IF(T!AK38="",V!$B58/2,0))</f>
        <v>6</v>
      </c>
      <c r="AP58" s="13">
        <f>IF(T!AL38="ano",V!$B58,IF(T!AL38="",V!$B58/2,0))</f>
        <v>6</v>
      </c>
      <c r="AQ58" s="13">
        <f>IF(T!AM38="ano",V!$B58,IF(T!AM38="",V!$B58/2,0))</f>
        <v>6</v>
      </c>
      <c r="AR58" s="13">
        <f>IF(T!AN38="ano",V!$B58,IF(T!AN38="",V!$B58/2,0))</f>
        <v>6</v>
      </c>
      <c r="AS58" s="13">
        <f>IF(T!AO38="ano",V!$B58,IF(T!AO38="",V!$B58/2,0))</f>
        <v>0</v>
      </c>
      <c r="AT58" s="13">
        <f>IF(T!AP38="ano",V!$B58,IF(T!AP38="",V!$B58/2,0))</f>
        <v>0</v>
      </c>
      <c r="AU58" s="13">
        <f>IF(T!AQ38="ano",V!$B58,IF(T!AQ38="",V!$B58/2,0))</f>
        <v>0</v>
      </c>
      <c r="AV58" s="13">
        <f>IF(T!AR38="ano",V!$B58,IF(T!AR38="",V!$B58/2,0))</f>
        <v>0</v>
      </c>
      <c r="AW58" s="13">
        <f>IF(T!AS38="ano",V!$B58,IF(T!AS38="",V!$B58/2,0))</f>
        <v>0</v>
      </c>
      <c r="AX58" s="13">
        <f>IF(T!AT38="ano",V!$B58,IF(T!AT38="",V!$B58/2,0))</f>
        <v>0</v>
      </c>
      <c r="AY58" s="13">
        <f>IF(T!AU38="ano",V!$B58,IF(T!AU38="",V!$B58/2,0))</f>
        <v>6</v>
      </c>
      <c r="AZ58" s="13">
        <f>IF(T!AV38="ano",V!$B58,IF(T!AV38="",V!$B58/2,0))</f>
        <v>6</v>
      </c>
      <c r="BA58" s="13">
        <f>IF(T!AW38="ano",V!$B58,IF(T!AW38="",V!$B58/2,0))</f>
        <v>6</v>
      </c>
      <c r="BB58" s="13">
        <f>IF(T!AX38="ano",V!$B58,IF(T!AX38="",V!$B58/2,0))</f>
        <v>6</v>
      </c>
      <c r="BC58" s="13">
        <f>IF(T!AY38="ano",V!$B58,IF(T!AY38="",V!$B58/2,0))</f>
        <v>6</v>
      </c>
      <c r="BD58" s="13">
        <f>IF(T!AZ38="ano",V!$B58,IF(T!AZ38="",V!$B58/2,0))</f>
        <v>6</v>
      </c>
      <c r="BE58" s="13">
        <f>IF(T!BA38="ano",V!$B58,IF(T!BA38="",V!$B58/2,0))</f>
        <v>6</v>
      </c>
      <c r="BF58" s="13">
        <f>IF(T!BB38="ano",V!$B58,IF(T!BB38="",V!$B58/2,0))</f>
        <v>6</v>
      </c>
    </row>
    <row r="59" spans="1:58" ht="11.25" hidden="1" outlineLevel="1">
      <c r="A59" s="23" t="s">
        <v>32</v>
      </c>
      <c r="B59" s="13">
        <v>5.5</v>
      </c>
      <c r="F59" s="19"/>
      <c r="G59" s="19"/>
      <c r="H59" s="13">
        <f>IF(T!D39="ano",V!$B59,IF(T!D39="",V!$B59/2,0))</f>
        <v>5.5</v>
      </c>
      <c r="I59" s="13">
        <f>IF(T!E39="ano",V!$B59,IF(T!E39="",V!$B59/2,0))</f>
        <v>5.5</v>
      </c>
      <c r="J59" s="13">
        <f>IF(T!F39="ano",V!$B59,IF(T!F39="",V!$B59/2,0))</f>
        <v>5.5</v>
      </c>
      <c r="K59" s="13">
        <f>IF(T!G39="ano",V!$B59,IF(T!G39="",V!$B59/2,0))</f>
        <v>5.5</v>
      </c>
      <c r="L59" s="13">
        <f>IF(T!H39="ano",V!$B59,IF(T!H39="",V!$B59/2,0))</f>
        <v>0</v>
      </c>
      <c r="M59" s="13">
        <f>IF(T!I39="ano",V!$B59,IF(T!I39="",V!$B59/2,0))</f>
        <v>0</v>
      </c>
      <c r="N59" s="13">
        <f>IF(T!J39="ano",V!$B59,IF(T!J39="",V!$B59/2,0))</f>
        <v>0</v>
      </c>
      <c r="O59" s="13">
        <f>IF(T!K39="ano",V!$B59,IF(T!K39="",V!$B59/2,0))</f>
        <v>0</v>
      </c>
      <c r="P59" s="13">
        <f>IF(T!L39="ano",V!$B59,IF(T!L39="",V!$B59/2,0))</f>
        <v>0</v>
      </c>
      <c r="Q59" s="13">
        <f>IF(T!M39="ano",V!$B59,IF(T!M39="",V!$B59/2,0))</f>
        <v>0</v>
      </c>
      <c r="R59" s="13">
        <f>IF(T!N39="ano",V!$B59,IF(T!N39="",V!$B59/2,0))</f>
        <v>5.5</v>
      </c>
      <c r="S59" s="13">
        <f>IF(T!O39="ano",V!$B59,IF(T!O39="",V!$B59/2,0))</f>
        <v>0</v>
      </c>
      <c r="T59" s="13">
        <f>IF(T!P39="ano",V!$B59,IF(T!P39="",V!$B59/2,0))</f>
        <v>0</v>
      </c>
      <c r="U59" s="13">
        <f>IF(T!Q39="ano",V!$B59,IF(T!Q39="",V!$B59/2,0))</f>
        <v>0</v>
      </c>
      <c r="V59" s="13">
        <f>IF(T!R39="ano",V!$B59,IF(T!R39="",V!$B59/2,0))</f>
        <v>0</v>
      </c>
      <c r="W59" s="13">
        <f>IF(T!S39="ano",V!$B59,IF(T!S39="",V!$B59/2,0))</f>
        <v>0</v>
      </c>
      <c r="X59" s="13">
        <f>IF(T!T39="ano",V!$B59,IF(T!T39="",V!$B59/2,0))</f>
        <v>0</v>
      </c>
      <c r="Y59" s="13">
        <f>IF(T!U39="ano",V!$B59,IF(T!U39="",V!$B59/2,0))</f>
        <v>0</v>
      </c>
      <c r="Z59" s="13">
        <f>IF(T!V39="ano",V!$B59,IF(T!V39="",V!$B59/2,0))</f>
        <v>0</v>
      </c>
      <c r="AA59" s="13">
        <f>IF(T!W39="ano",V!$B59,IF(T!W39="",V!$B59/2,0))</f>
        <v>0</v>
      </c>
      <c r="AB59" s="13">
        <f>IF(T!X39="ano",V!$B59,IF(T!X39="",V!$B59/2,0))</f>
        <v>0</v>
      </c>
      <c r="AC59" s="13">
        <f>IF(T!Y39="ano",V!$B59,IF(T!Y39="",V!$B59/2,0))</f>
        <v>0</v>
      </c>
      <c r="AD59" s="13">
        <f>IF(T!Z39="ano",V!$B59,IF(T!Z39="",V!$B59/2,0))</f>
        <v>0</v>
      </c>
      <c r="AE59" s="13">
        <f>IF(T!AA39="ano",V!$B59,IF(T!AA39="",V!$B59/2,0))</f>
        <v>0</v>
      </c>
      <c r="AF59" s="13">
        <f>IF(T!AB39="ano",V!$B59,IF(T!AB39="",V!$B59/2,0))</f>
        <v>0</v>
      </c>
      <c r="AG59" s="13">
        <f>IF(T!AC39="ano",V!$B59,IF(T!AC39="",V!$B59/2,0))</f>
        <v>0</v>
      </c>
      <c r="AH59" s="13">
        <f>IF(T!AD39="ano",V!$B59,IF(T!AD39="",V!$B59/2,0))</f>
        <v>0</v>
      </c>
      <c r="AI59" s="13">
        <f>IF(T!AE39="ano",V!$B59,IF(T!AE39="",V!$B59/2,0))</f>
        <v>0</v>
      </c>
      <c r="AJ59" s="13">
        <f>IF(T!AF39="ano",V!$B59,IF(T!AF39="",V!$B59/2,0))</f>
        <v>0</v>
      </c>
      <c r="AK59" s="13">
        <f>IF(T!AG39="ano",V!$B59,IF(T!AG39="",V!$B59/2,0))</f>
        <v>0</v>
      </c>
      <c r="AL59" s="13">
        <f>IF(T!AH39="ano",V!$B59,IF(T!AH39="",V!$B59/2,0))</f>
        <v>0</v>
      </c>
      <c r="AM59" s="13">
        <f>IF(T!AI39="ano",V!$B59,IF(T!AI39="",V!$B59/2,0))</f>
        <v>0</v>
      </c>
      <c r="AN59" s="13">
        <f>IF(T!AJ39="ano",V!$B59,IF(T!AJ39="",V!$B59/2,0))</f>
        <v>0</v>
      </c>
      <c r="AO59" s="13">
        <f>IF(T!AK39="ano",V!$B59,IF(T!AK39="",V!$B59/2,0))</f>
        <v>0</v>
      </c>
      <c r="AP59" s="13">
        <f>IF(T!AL39="ano",V!$B59,IF(T!AL39="",V!$B59/2,0))</f>
        <v>0</v>
      </c>
      <c r="AQ59" s="13">
        <f>IF(T!AM39="ano",V!$B59,IF(T!AM39="",V!$B59/2,0))</f>
        <v>0</v>
      </c>
      <c r="AR59" s="13">
        <f>IF(T!AN39="ano",V!$B59,IF(T!AN39="",V!$B59/2,0))</f>
        <v>0</v>
      </c>
      <c r="AS59" s="13">
        <f>IF(T!AO39="ano",V!$B59,IF(T!AO39="",V!$B59/2,0))</f>
        <v>0</v>
      </c>
      <c r="AT59" s="13">
        <f>IF(T!AP39="ano",V!$B59,IF(T!AP39="",V!$B59/2,0))</f>
        <v>5.5</v>
      </c>
      <c r="AU59" s="13">
        <f>IF(T!AQ39="ano",V!$B59,IF(T!AQ39="",V!$B59/2,0))</f>
        <v>0</v>
      </c>
      <c r="AV59" s="13">
        <f>IF(T!AR39="ano",V!$B59,IF(T!AR39="",V!$B59/2,0))</f>
        <v>0</v>
      </c>
      <c r="AW59" s="13">
        <f>IF(T!AS39="ano",V!$B59,IF(T!AS39="",V!$B59/2,0))</f>
        <v>0</v>
      </c>
      <c r="AX59" s="13">
        <f>IF(T!AT39="ano",V!$B59,IF(T!AT39="",V!$B59/2,0))</f>
        <v>0</v>
      </c>
      <c r="AY59" s="13">
        <f>IF(T!AU39="ano",V!$B59,IF(T!AU39="",V!$B59/2,0))</f>
        <v>0</v>
      </c>
      <c r="AZ59" s="13">
        <f>IF(T!AV39="ano",V!$B59,IF(T!AV39="",V!$B59/2,0))</f>
        <v>0</v>
      </c>
      <c r="BA59" s="13">
        <f>IF(T!AW39="ano",V!$B59,IF(T!AW39="",V!$B59/2,0))</f>
        <v>0</v>
      </c>
      <c r="BB59" s="13">
        <f>IF(T!AX39="ano",V!$B59,IF(T!AX39="",V!$B59/2,0))</f>
        <v>0</v>
      </c>
      <c r="BC59" s="13">
        <f>IF(T!AY39="ano",V!$B59,IF(T!AY39="",V!$B59/2,0))</f>
        <v>0</v>
      </c>
      <c r="BD59" s="13">
        <f>IF(T!AZ39="ano",V!$B59,IF(T!AZ39="",V!$B59/2,0))</f>
        <v>0</v>
      </c>
      <c r="BE59" s="13">
        <f>IF(T!BA39="ano",V!$B59,IF(T!BA39="",V!$B59/2,0))</f>
        <v>5.5</v>
      </c>
      <c r="BF59" s="13">
        <f>IF(T!BB39="ano",V!$B59,IF(T!BB39="",V!$B59/2,0))</f>
        <v>0</v>
      </c>
    </row>
    <row r="60" spans="1:58" ht="11.25" hidden="1" outlineLevel="1">
      <c r="A60" s="23" t="s">
        <v>33</v>
      </c>
      <c r="B60" s="13">
        <v>5</v>
      </c>
      <c r="F60" s="19"/>
      <c r="G60" s="19"/>
      <c r="H60" s="13">
        <f>IF(T!D40="ano",V!$B60,IF(T!D40="",V!$B60/2,0))</f>
        <v>0</v>
      </c>
      <c r="I60" s="13">
        <f>IF(T!E40="ano",V!$B60,IF(T!E40="",V!$B60/2,0))</f>
        <v>0</v>
      </c>
      <c r="J60" s="13">
        <f>IF(T!F40="ano",V!$B60,IF(T!F40="",V!$B60/2,0))</f>
        <v>0</v>
      </c>
      <c r="K60" s="13">
        <f>IF(T!G40="ano",V!$B60,IF(T!G40="",V!$B60/2,0))</f>
        <v>0</v>
      </c>
      <c r="L60" s="13">
        <f>IF(T!H40="ano",V!$B60,IF(T!H40="",V!$B60/2,0))</f>
        <v>0</v>
      </c>
      <c r="M60" s="13">
        <f>IF(T!I40="ano",V!$B60,IF(T!I40="",V!$B60/2,0))</f>
        <v>0</v>
      </c>
      <c r="N60" s="13">
        <f>IF(T!J40="ano",V!$B60,IF(T!J40="",V!$B60/2,0))</f>
        <v>0</v>
      </c>
      <c r="O60" s="13">
        <f>IF(T!K40="ano",V!$B60,IF(T!K40="",V!$B60/2,0))</f>
        <v>0</v>
      </c>
      <c r="P60" s="13">
        <f>IF(T!L40="ano",V!$B60,IF(T!L40="",V!$B60/2,0))</f>
        <v>0</v>
      </c>
      <c r="Q60" s="13">
        <f>IF(T!M40="ano",V!$B60,IF(T!M40="",V!$B60/2,0))</f>
        <v>0</v>
      </c>
      <c r="R60" s="13">
        <f>IF(T!N40="ano",V!$B60,IF(T!N40="",V!$B60/2,0))</f>
        <v>5</v>
      </c>
      <c r="S60" s="13">
        <f>IF(T!O40="ano",V!$B60,IF(T!O40="",V!$B60/2,0))</f>
        <v>0</v>
      </c>
      <c r="T60" s="13">
        <f>IF(T!P40="ano",V!$B60,IF(T!P40="",V!$B60/2,0))</f>
        <v>0</v>
      </c>
      <c r="U60" s="13">
        <f>IF(T!Q40="ano",V!$B60,IF(T!Q40="",V!$B60/2,0))</f>
        <v>0</v>
      </c>
      <c r="V60" s="13">
        <f>IF(T!R40="ano",V!$B60,IF(T!R40="",V!$B60/2,0))</f>
        <v>0</v>
      </c>
      <c r="W60" s="13">
        <f>IF(T!S40="ano",V!$B60,IF(T!S40="",V!$B60/2,0))</f>
        <v>0</v>
      </c>
      <c r="X60" s="13">
        <f>IF(T!T40="ano",V!$B60,IF(T!T40="",V!$B60/2,0))</f>
        <v>0</v>
      </c>
      <c r="Y60" s="13">
        <f>IF(T!U40="ano",V!$B60,IF(T!U40="",V!$B60/2,0))</f>
        <v>0</v>
      </c>
      <c r="Z60" s="13">
        <f>IF(T!V40="ano",V!$B60,IF(T!V40="",V!$B60/2,0))</f>
        <v>0</v>
      </c>
      <c r="AA60" s="13">
        <f>IF(T!W40="ano",V!$B60,IF(T!W40="",V!$B60/2,0))</f>
        <v>5</v>
      </c>
      <c r="AB60" s="13">
        <f>IF(T!X40="ano",V!$B60,IF(T!X40="",V!$B60/2,0))</f>
        <v>5</v>
      </c>
      <c r="AC60" s="13">
        <f>IF(T!Y40="ano",V!$B60,IF(T!Y40="",V!$B60/2,0))</f>
        <v>5</v>
      </c>
      <c r="AD60" s="13">
        <f>IF(T!Z40="ano",V!$B60,IF(T!Z40="",V!$B60/2,0))</f>
        <v>5</v>
      </c>
      <c r="AE60" s="13">
        <f>IF(T!AA40="ano",V!$B60,IF(T!AA40="",V!$B60/2,0))</f>
        <v>5</v>
      </c>
      <c r="AF60" s="13">
        <f>IF(T!AB40="ano",V!$B60,IF(T!AB40="",V!$B60/2,0))</f>
        <v>5</v>
      </c>
      <c r="AG60" s="13">
        <f>IF(T!AC40="ano",V!$B60,IF(T!AC40="",V!$B60/2,0))</f>
        <v>5</v>
      </c>
      <c r="AH60" s="13">
        <f>IF(T!AD40="ano",V!$B60,IF(T!AD40="",V!$B60/2,0))</f>
        <v>0</v>
      </c>
      <c r="AI60" s="13">
        <f>IF(T!AE40="ano",V!$B60,IF(T!AE40="",V!$B60/2,0))</f>
        <v>0</v>
      </c>
      <c r="AJ60" s="13">
        <f>IF(T!AF40="ano",V!$B60,IF(T!AF40="",V!$B60/2,0))</f>
        <v>0</v>
      </c>
      <c r="AK60" s="13">
        <f>IF(T!AG40="ano",V!$B60,IF(T!AG40="",V!$B60/2,0))</f>
        <v>0</v>
      </c>
      <c r="AL60" s="13">
        <f>IF(T!AH40="ano",V!$B60,IF(T!AH40="",V!$B60/2,0))</f>
        <v>0</v>
      </c>
      <c r="AM60" s="13">
        <f>IF(T!AI40="ano",V!$B60,IF(T!AI40="",V!$B60/2,0))</f>
        <v>0</v>
      </c>
      <c r="AN60" s="13">
        <f>IF(T!AJ40="ano",V!$B60,IF(T!AJ40="",V!$B60/2,0))</f>
        <v>0</v>
      </c>
      <c r="AO60" s="13">
        <f>IF(T!AK40="ano",V!$B60,IF(T!AK40="",V!$B60/2,0))</f>
        <v>0</v>
      </c>
      <c r="AP60" s="13">
        <f>IF(T!AL40="ano",V!$B60,IF(T!AL40="",V!$B60/2,0))</f>
        <v>0</v>
      </c>
      <c r="AQ60" s="13">
        <f>IF(T!AM40="ano",V!$B60,IF(T!AM40="",V!$B60/2,0))</f>
        <v>0</v>
      </c>
      <c r="AR60" s="13">
        <f>IF(T!AN40="ano",V!$B60,IF(T!AN40="",V!$B60/2,0))</f>
        <v>0</v>
      </c>
      <c r="AS60" s="13">
        <f>IF(T!AO40="ano",V!$B60,IF(T!AO40="",V!$B60/2,0))</f>
        <v>0</v>
      </c>
      <c r="AT60" s="13">
        <f>IF(T!AP40="ano",V!$B60,IF(T!AP40="",V!$B60/2,0))</f>
        <v>0</v>
      </c>
      <c r="AU60" s="13">
        <f>IF(T!AQ40="ano",V!$B60,IF(T!AQ40="",V!$B60/2,0))</f>
        <v>0</v>
      </c>
      <c r="AV60" s="13">
        <f>IF(T!AR40="ano",V!$B60,IF(T!AR40="",V!$B60/2,0))</f>
        <v>0</v>
      </c>
      <c r="AW60" s="13">
        <f>IF(T!AS40="ano",V!$B60,IF(T!AS40="",V!$B60/2,0))</f>
        <v>0</v>
      </c>
      <c r="AX60" s="13">
        <f>IF(T!AT40="ano",V!$B60,IF(T!AT40="",V!$B60/2,0))</f>
        <v>0</v>
      </c>
      <c r="AY60" s="13">
        <f>IF(T!AU40="ano",V!$B60,IF(T!AU40="",V!$B60/2,0))</f>
        <v>0</v>
      </c>
      <c r="AZ60" s="13">
        <f>IF(T!AV40="ano",V!$B60,IF(T!AV40="",V!$B60/2,0))</f>
        <v>0</v>
      </c>
      <c r="BA60" s="13">
        <f>IF(T!AW40="ano",V!$B60,IF(T!AW40="",V!$B60/2,0))</f>
        <v>0</v>
      </c>
      <c r="BB60" s="13">
        <f>IF(T!AX40="ano",V!$B60,IF(T!AX40="",V!$B60/2,0))</f>
        <v>0</v>
      </c>
      <c r="BC60" s="13">
        <f>IF(T!AY40="ano",V!$B60,IF(T!AY40="",V!$B60/2,0))</f>
        <v>0</v>
      </c>
      <c r="BD60" s="13">
        <f>IF(T!AZ40="ano",V!$B60,IF(T!AZ40="",V!$B60/2,0))</f>
        <v>5</v>
      </c>
      <c r="BE60" s="13">
        <f>IF(T!BA40="ano",V!$B60,IF(T!BA40="",V!$B60/2,0))</f>
        <v>0</v>
      </c>
      <c r="BF60" s="13">
        <f>IF(T!BB40="ano",V!$B60,IF(T!BB40="",V!$B60/2,0))</f>
        <v>0</v>
      </c>
    </row>
    <row r="61" spans="1:58" ht="11.25" hidden="1" outlineLevel="1">
      <c r="A61" s="23" t="s">
        <v>34</v>
      </c>
      <c r="B61" s="13">
        <v>5</v>
      </c>
      <c r="F61" s="19"/>
      <c r="G61" s="19"/>
      <c r="H61" s="13">
        <f>IF(T!D41="ano",V!$B61,IF(T!D41="",V!$B61/2,0))</f>
        <v>0</v>
      </c>
      <c r="I61" s="13">
        <f>IF(T!E41="ano",V!$B61,IF(T!E41="",V!$B61/2,0))</f>
        <v>5</v>
      </c>
      <c r="J61" s="13">
        <f>IF(T!F41="ano",V!$B61,IF(T!F41="",V!$B61/2,0))</f>
        <v>5</v>
      </c>
      <c r="K61" s="13">
        <f>IF(T!G41="ano",V!$B61,IF(T!G41="",V!$B61/2,0))</f>
        <v>0</v>
      </c>
      <c r="L61" s="13">
        <f>IF(T!H41="ano",V!$B61,IF(T!H41="",V!$B61/2,0))</f>
        <v>0</v>
      </c>
      <c r="M61" s="13">
        <f>IF(T!I41="ano",V!$B61,IF(T!I41="",V!$B61/2,0))</f>
        <v>0</v>
      </c>
      <c r="N61" s="13">
        <f>IF(T!J41="ano",V!$B61,IF(T!J41="",V!$B61/2,0))</f>
        <v>5</v>
      </c>
      <c r="O61" s="13">
        <f>IF(T!K41="ano",V!$B61,IF(T!K41="",V!$B61/2,0))</f>
        <v>5</v>
      </c>
      <c r="P61" s="13">
        <f>IF(T!L41="ano",V!$B61,IF(T!L41="",V!$B61/2,0))</f>
        <v>5</v>
      </c>
      <c r="Q61" s="13">
        <f>IF(T!M41="ano",V!$B61,IF(T!M41="",V!$B61/2,0))</f>
        <v>5</v>
      </c>
      <c r="R61" s="13">
        <f>IF(T!N41="ano",V!$B61,IF(T!N41="",V!$B61/2,0))</f>
        <v>5</v>
      </c>
      <c r="S61" s="13">
        <f>IF(T!O41="ano",V!$B61,IF(T!O41="",V!$B61/2,0))</f>
        <v>0</v>
      </c>
      <c r="T61" s="13">
        <f>IF(T!P41="ano",V!$B61,IF(T!P41="",V!$B61/2,0))</f>
        <v>5</v>
      </c>
      <c r="U61" s="13">
        <f>IF(T!Q41="ano",V!$B61,IF(T!Q41="",V!$B61/2,0))</f>
        <v>5</v>
      </c>
      <c r="V61" s="13">
        <f>IF(T!R41="ano",V!$B61,IF(T!R41="",V!$B61/2,0))</f>
        <v>5</v>
      </c>
      <c r="W61" s="13">
        <f>IF(T!S41="ano",V!$B61,IF(T!S41="",V!$B61/2,0))</f>
        <v>0</v>
      </c>
      <c r="X61" s="13">
        <f>IF(T!T41="ano",V!$B61,IF(T!T41="",V!$B61/2,0))</f>
        <v>0</v>
      </c>
      <c r="Y61" s="13">
        <f>IF(T!U41="ano",V!$B61,IF(T!U41="",V!$B61/2,0))</f>
        <v>0</v>
      </c>
      <c r="Z61" s="13">
        <f>IF(T!V41="ano",V!$B61,IF(T!V41="",V!$B61/2,0))</f>
        <v>0</v>
      </c>
      <c r="AA61" s="13">
        <f>IF(T!W41="ano",V!$B61,IF(T!W41="",V!$B61/2,0))</f>
        <v>5</v>
      </c>
      <c r="AB61" s="13">
        <f>IF(T!X41="ano",V!$B61,IF(T!X41="",V!$B61/2,0))</f>
        <v>5</v>
      </c>
      <c r="AC61" s="13">
        <f>IF(T!Y41="ano",V!$B61,IF(T!Y41="",V!$B61/2,0))</f>
        <v>5</v>
      </c>
      <c r="AD61" s="13">
        <f>IF(T!Z41="ano",V!$B61,IF(T!Z41="",V!$B61/2,0))</f>
        <v>5</v>
      </c>
      <c r="AE61" s="13">
        <f>IF(T!AA41="ano",V!$B61,IF(T!AA41="",V!$B61/2,0))</f>
        <v>5</v>
      </c>
      <c r="AF61" s="13">
        <f>IF(T!AB41="ano",V!$B61,IF(T!AB41="",V!$B61/2,0))</f>
        <v>5</v>
      </c>
      <c r="AG61" s="13">
        <f>IF(T!AC41="ano",V!$B61,IF(T!AC41="",V!$B61/2,0))</f>
        <v>5</v>
      </c>
      <c r="AH61" s="13">
        <f>IF(T!AD41="ano",V!$B61,IF(T!AD41="",V!$B61/2,0))</f>
        <v>0</v>
      </c>
      <c r="AI61" s="13">
        <f>IF(T!AE41="ano",V!$B61,IF(T!AE41="",V!$B61/2,0))</f>
        <v>5</v>
      </c>
      <c r="AJ61" s="13">
        <f>IF(T!AF41="ano",V!$B61,IF(T!AF41="",V!$B61/2,0))</f>
        <v>5</v>
      </c>
      <c r="AK61" s="13">
        <f>IF(T!AG41="ano",V!$B61,IF(T!AG41="",V!$B61/2,0))</f>
        <v>0</v>
      </c>
      <c r="AL61" s="13">
        <f>IF(T!AH41="ano",V!$B61,IF(T!AH41="",V!$B61/2,0))</f>
        <v>0</v>
      </c>
      <c r="AM61" s="13">
        <f>IF(T!AI41="ano",V!$B61,IF(T!AI41="",V!$B61/2,0))</f>
        <v>5</v>
      </c>
      <c r="AN61" s="13">
        <f>IF(T!AJ41="ano",V!$B61,IF(T!AJ41="",V!$B61/2,0))</f>
        <v>5</v>
      </c>
      <c r="AO61" s="13">
        <f>IF(T!AK41="ano",V!$B61,IF(T!AK41="",V!$B61/2,0))</f>
        <v>0</v>
      </c>
      <c r="AP61" s="13">
        <f>IF(T!AL41="ano",V!$B61,IF(T!AL41="",V!$B61/2,0))</f>
        <v>5</v>
      </c>
      <c r="AQ61" s="13">
        <f>IF(T!AM41="ano",V!$B61,IF(T!AM41="",V!$B61/2,0))</f>
        <v>5</v>
      </c>
      <c r="AR61" s="13">
        <f>IF(T!AN41="ano",V!$B61,IF(T!AN41="",V!$B61/2,0))</f>
        <v>5</v>
      </c>
      <c r="AS61" s="13">
        <f>IF(T!AO41="ano",V!$B61,IF(T!AO41="",V!$B61/2,0))</f>
        <v>0</v>
      </c>
      <c r="AT61" s="13">
        <f>IF(T!AP41="ano",V!$B61,IF(T!AP41="",V!$B61/2,0))</f>
        <v>5</v>
      </c>
      <c r="AU61" s="13">
        <f>IF(T!AQ41="ano",V!$B61,IF(T!AQ41="",V!$B61/2,0))</f>
        <v>5</v>
      </c>
      <c r="AV61" s="13">
        <f>IF(T!AR41="ano",V!$B61,IF(T!AR41="",V!$B61/2,0))</f>
        <v>5</v>
      </c>
      <c r="AW61" s="13">
        <f>IF(T!AS41="ano",V!$B61,IF(T!AS41="",V!$B61/2,0))</f>
        <v>0</v>
      </c>
      <c r="AX61" s="13">
        <f>IF(T!AT41="ano",V!$B61,IF(T!AT41="",V!$B61/2,0))</f>
        <v>0</v>
      </c>
      <c r="AY61" s="13">
        <f>IF(T!AU41="ano",V!$B61,IF(T!AU41="",V!$B61/2,0))</f>
        <v>0</v>
      </c>
      <c r="AZ61" s="13">
        <f>IF(T!AV41="ano",V!$B61,IF(T!AV41="",V!$B61/2,0))</f>
        <v>0</v>
      </c>
      <c r="BA61" s="13">
        <f>IF(T!AW41="ano",V!$B61,IF(T!AW41="",V!$B61/2,0))</f>
        <v>0</v>
      </c>
      <c r="BB61" s="13">
        <f>IF(T!AX41="ano",V!$B61,IF(T!AX41="",V!$B61/2,0))</f>
        <v>5</v>
      </c>
      <c r="BC61" s="13">
        <f>IF(T!AY41="ano",V!$B61,IF(T!AY41="",V!$B61/2,0))</f>
        <v>0</v>
      </c>
      <c r="BD61" s="13">
        <f>IF(T!AZ41="ano",V!$B61,IF(T!AZ41="",V!$B61/2,0))</f>
        <v>5</v>
      </c>
      <c r="BE61" s="13">
        <f>IF(T!BA41="ano",V!$B61,IF(T!BA41="",V!$B61/2,0))</f>
        <v>0</v>
      </c>
      <c r="BF61" s="13">
        <f>IF(T!BB41="ano",V!$B61,IF(T!BB41="",V!$B61/2,0))</f>
        <v>0</v>
      </c>
    </row>
    <row r="62" spans="1:58" ht="11.25" hidden="1" outlineLevel="1">
      <c r="A62" s="23" t="s">
        <v>35</v>
      </c>
      <c r="B62" s="13">
        <v>2.5</v>
      </c>
      <c r="F62" s="19"/>
      <c r="G62" s="19"/>
      <c r="H62" s="13">
        <f>IF(T!D42="ano",V!$B62,IF(T!D42="",V!$B62/2,0))</f>
        <v>2.5</v>
      </c>
      <c r="I62" s="13">
        <f>IF(T!E42="ano",V!$B62,IF(T!E42="",V!$B62/2,0))</f>
        <v>2.5</v>
      </c>
      <c r="J62" s="13">
        <f>IF(T!F42="ano",V!$B62,IF(T!F42="",V!$B62/2,0))</f>
        <v>2.5</v>
      </c>
      <c r="K62" s="13">
        <f>IF(T!G42="ano",V!$B62,IF(T!G42="",V!$B62/2,0))</f>
        <v>0</v>
      </c>
      <c r="L62" s="13">
        <f>IF(T!H42="ano",V!$B62,IF(T!H42="",V!$B62/2,0))</f>
        <v>2.5</v>
      </c>
      <c r="M62" s="13">
        <f>IF(T!I42="ano",V!$B62,IF(T!I42="",V!$B62/2,0))</f>
        <v>2.5</v>
      </c>
      <c r="N62" s="13">
        <f>IF(T!J42="ano",V!$B62,IF(T!J42="",V!$B62/2,0))</f>
        <v>2.5</v>
      </c>
      <c r="O62" s="13">
        <f>IF(T!K42="ano",V!$B62,IF(T!K42="",V!$B62/2,0))</f>
        <v>2.5</v>
      </c>
      <c r="P62" s="13">
        <f>IF(T!L42="ano",V!$B62,IF(T!L42="",V!$B62/2,0))</f>
        <v>2.5</v>
      </c>
      <c r="Q62" s="13">
        <f>IF(T!M42="ano",V!$B62,IF(T!M42="",V!$B62/2,0))</f>
        <v>2.5</v>
      </c>
      <c r="R62" s="13">
        <f>IF(T!N42="ano",V!$B62,IF(T!N42="",V!$B62/2,0))</f>
        <v>2.5</v>
      </c>
      <c r="S62" s="13">
        <f>IF(T!O42="ano",V!$B62,IF(T!O42="",V!$B62/2,0))</f>
        <v>0</v>
      </c>
      <c r="T62" s="13">
        <f>IF(T!P42="ano",V!$B62,IF(T!P42="",V!$B62/2,0))</f>
        <v>2.5</v>
      </c>
      <c r="U62" s="13">
        <f>IF(T!Q42="ano",V!$B62,IF(T!Q42="",V!$B62/2,0))</f>
        <v>2.5</v>
      </c>
      <c r="V62" s="13">
        <f>IF(T!R42="ano",V!$B62,IF(T!R42="",V!$B62/2,0))</f>
        <v>2.5</v>
      </c>
      <c r="W62" s="13">
        <f>IF(T!S42="ano",V!$B62,IF(T!S42="",V!$B62/2,0))</f>
        <v>0</v>
      </c>
      <c r="X62" s="13">
        <f>IF(T!T42="ano",V!$B62,IF(T!T42="",V!$B62/2,0))</f>
        <v>0</v>
      </c>
      <c r="Y62" s="13">
        <f>IF(T!U42="ano",V!$B62,IF(T!U42="",V!$B62/2,0))</f>
        <v>2.5</v>
      </c>
      <c r="Z62" s="13">
        <f>IF(T!V42="ano",V!$B62,IF(T!V42="",V!$B62/2,0))</f>
        <v>0</v>
      </c>
      <c r="AA62" s="13">
        <f>IF(T!W42="ano",V!$B62,IF(T!W42="",V!$B62/2,0))</f>
        <v>2.5</v>
      </c>
      <c r="AB62" s="13">
        <f>IF(T!X42="ano",V!$B62,IF(T!X42="",V!$B62/2,0))</f>
        <v>0</v>
      </c>
      <c r="AC62" s="13">
        <f>IF(T!Y42="ano",V!$B62,IF(T!Y42="",V!$B62/2,0))</f>
        <v>0</v>
      </c>
      <c r="AD62" s="13">
        <f>IF(T!Z42="ano",V!$B62,IF(T!Z42="",V!$B62/2,0))</f>
        <v>0</v>
      </c>
      <c r="AE62" s="13">
        <f>IF(T!AA42="ano",V!$B62,IF(T!AA42="",V!$B62/2,0))</f>
        <v>2.5</v>
      </c>
      <c r="AF62" s="13">
        <f>IF(T!AB42="ano",V!$B62,IF(T!AB42="",V!$B62/2,0))</f>
        <v>2.5</v>
      </c>
      <c r="AG62" s="13">
        <f>IF(T!AC42="ano",V!$B62,IF(T!AC42="",V!$B62/2,0))</f>
        <v>0</v>
      </c>
      <c r="AH62" s="13">
        <f>IF(T!AD42="ano",V!$B62,IF(T!AD42="",V!$B62/2,0))</f>
        <v>2.5</v>
      </c>
      <c r="AI62" s="13">
        <f>IF(T!AE42="ano",V!$B62,IF(T!AE42="",V!$B62/2,0))</f>
        <v>2.5</v>
      </c>
      <c r="AJ62" s="13">
        <f>IF(T!AF42="ano",V!$B62,IF(T!AF42="",V!$B62/2,0))</f>
        <v>2.5</v>
      </c>
      <c r="AK62" s="13">
        <f>IF(T!AG42="ano",V!$B62,IF(T!AG42="",V!$B62/2,0))</f>
        <v>2.5</v>
      </c>
      <c r="AL62" s="13">
        <f>IF(T!AH42="ano",V!$B62,IF(T!AH42="",V!$B62/2,0))</f>
        <v>2.5</v>
      </c>
      <c r="AM62" s="13">
        <f>IF(T!AI42="ano",V!$B62,IF(T!AI42="",V!$B62/2,0))</f>
        <v>2.5</v>
      </c>
      <c r="AN62" s="13">
        <f>IF(T!AJ42="ano",V!$B62,IF(T!AJ42="",V!$B62/2,0))</f>
        <v>2.5</v>
      </c>
      <c r="AO62" s="13">
        <f>IF(T!AK42="ano",V!$B62,IF(T!AK42="",V!$B62/2,0))</f>
        <v>2.5</v>
      </c>
      <c r="AP62" s="13">
        <f>IF(T!AL42="ano",V!$B62,IF(T!AL42="",V!$B62/2,0))</f>
        <v>2.5</v>
      </c>
      <c r="AQ62" s="13">
        <f>IF(T!AM42="ano",V!$B62,IF(T!AM42="",V!$B62/2,0))</f>
        <v>2.5</v>
      </c>
      <c r="AR62" s="13">
        <f>IF(T!AN42="ano",V!$B62,IF(T!AN42="",V!$B62/2,0))</f>
        <v>2.5</v>
      </c>
      <c r="AS62" s="13">
        <f>IF(T!AO42="ano",V!$B62,IF(T!AO42="",V!$B62/2,0))</f>
        <v>0</v>
      </c>
      <c r="AT62" s="13">
        <f>IF(T!AP42="ano",V!$B62,IF(T!AP42="",V!$B62/2,0))</f>
        <v>0</v>
      </c>
      <c r="AU62" s="13">
        <f>IF(T!AQ42="ano",V!$B62,IF(T!AQ42="",V!$B62/2,0))</f>
        <v>2.5</v>
      </c>
      <c r="AV62" s="13">
        <f>IF(T!AR42="ano",V!$B62,IF(T!AR42="",V!$B62/2,0))</f>
        <v>2.5</v>
      </c>
      <c r="AW62" s="13">
        <f>IF(T!AS42="ano",V!$B62,IF(T!AS42="",V!$B62/2,0))</f>
        <v>0</v>
      </c>
      <c r="AX62" s="13">
        <f>IF(T!AT42="ano",V!$B62,IF(T!AT42="",V!$B62/2,0))</f>
        <v>0</v>
      </c>
      <c r="AY62" s="13">
        <f>IF(T!AU42="ano",V!$B62,IF(T!AU42="",V!$B62/2,0))</f>
        <v>2.5</v>
      </c>
      <c r="AZ62" s="13">
        <f>IF(T!AV42="ano",V!$B62,IF(T!AV42="",V!$B62/2,0))</f>
        <v>2.5</v>
      </c>
      <c r="BA62" s="13">
        <f>IF(T!AW42="ano",V!$B62,IF(T!AW42="",V!$B62/2,0))</f>
        <v>2.5</v>
      </c>
      <c r="BB62" s="13">
        <f>IF(T!AX42="ano",V!$B62,IF(T!AX42="",V!$B62/2,0))</f>
        <v>2.5</v>
      </c>
      <c r="BC62" s="13">
        <f>IF(T!AY42="ano",V!$B62,IF(T!AY42="",V!$B62/2,0))</f>
        <v>0</v>
      </c>
      <c r="BD62" s="13">
        <f>IF(T!AZ42="ano",V!$B62,IF(T!AZ42="",V!$B62/2,0))</f>
        <v>2.5</v>
      </c>
      <c r="BE62" s="13">
        <f>IF(T!BA42="ano",V!$B62,IF(T!BA42="",V!$B62/2,0))</f>
        <v>2.5</v>
      </c>
      <c r="BF62" s="13">
        <f>IF(T!BB42="ano",V!$B62,IF(T!BB42="",V!$B62/2,0))</f>
        <v>2.5</v>
      </c>
    </row>
    <row r="63" spans="1:58" ht="11.25" hidden="1" outlineLevel="1">
      <c r="A63" s="23" t="s">
        <v>36</v>
      </c>
      <c r="B63" s="13">
        <v>5</v>
      </c>
      <c r="F63" s="19"/>
      <c r="G63" s="19"/>
      <c r="H63" s="13">
        <f>IF(T!D43="ano",V!$B63,IF(T!D43="",V!$B63/2,0))</f>
        <v>0</v>
      </c>
      <c r="I63" s="13">
        <f>IF(T!E43="ano",V!$B63,IF(T!E43="",V!$B63/2,0))</f>
        <v>0</v>
      </c>
      <c r="J63" s="13">
        <f>IF(T!F43="ano",V!$B63,IF(T!F43="",V!$B63/2,0))</f>
        <v>0</v>
      </c>
      <c r="K63" s="13">
        <f>IF(T!G43="ano",V!$B63,IF(T!G43="",V!$B63/2,0))</f>
        <v>0</v>
      </c>
      <c r="L63" s="13">
        <f>IF(T!H43="ano",V!$B63,IF(T!H43="",V!$B63/2,0))</f>
        <v>0</v>
      </c>
      <c r="M63" s="13">
        <f>IF(T!I43="ano",V!$B63,IF(T!I43="",V!$B63/2,0))</f>
        <v>0</v>
      </c>
      <c r="N63" s="13">
        <f>IF(T!J43="ano",V!$B63,IF(T!J43="",V!$B63/2,0))</f>
        <v>0</v>
      </c>
      <c r="O63" s="13">
        <f>IF(T!K43="ano",V!$B63,IF(T!K43="",V!$B63/2,0))</f>
        <v>0</v>
      </c>
      <c r="P63" s="13">
        <f>IF(T!L43="ano",V!$B63,IF(T!L43="",V!$B63/2,0))</f>
        <v>0</v>
      </c>
      <c r="Q63" s="13">
        <f>IF(T!M43="ano",V!$B63,IF(T!M43="",V!$B63/2,0))</f>
        <v>0</v>
      </c>
      <c r="R63" s="13">
        <f>IF(T!N43="ano",V!$B63,IF(T!N43="",V!$B63/2,0))</f>
        <v>5</v>
      </c>
      <c r="S63" s="13">
        <f>IF(T!O43="ano",V!$B63,IF(T!O43="",V!$B63/2,0))</f>
        <v>0</v>
      </c>
      <c r="T63" s="13">
        <f>IF(T!P43="ano",V!$B63,IF(T!P43="",V!$B63/2,0))</f>
        <v>0</v>
      </c>
      <c r="U63" s="13">
        <f>IF(T!Q43="ano",V!$B63,IF(T!Q43="",V!$B63/2,0))</f>
        <v>0</v>
      </c>
      <c r="V63" s="13">
        <f>IF(T!R43="ano",V!$B63,IF(T!R43="",V!$B63/2,0))</f>
        <v>0</v>
      </c>
      <c r="W63" s="13">
        <f>IF(T!S43="ano",V!$B63,IF(T!S43="",V!$B63/2,0))</f>
        <v>0</v>
      </c>
      <c r="X63" s="13">
        <f>IF(T!T43="ano",V!$B63,IF(T!T43="",V!$B63/2,0))</f>
        <v>0</v>
      </c>
      <c r="Y63" s="13">
        <f>IF(T!U43="ano",V!$B63,IF(T!U43="",V!$B63/2,0))</f>
        <v>0</v>
      </c>
      <c r="Z63" s="13">
        <f>IF(T!V43="ano",V!$B63,IF(T!V43="",V!$B63/2,0))</f>
        <v>0</v>
      </c>
      <c r="AA63" s="13">
        <f>IF(T!W43="ano",V!$B63,IF(T!W43="",V!$B63/2,0))</f>
        <v>0</v>
      </c>
      <c r="AB63" s="13">
        <f>IF(T!X43="ano",V!$B63,IF(T!X43="",V!$B63/2,0))</f>
        <v>0</v>
      </c>
      <c r="AC63" s="13">
        <f>IF(T!Y43="ano",V!$B63,IF(T!Y43="",V!$B63/2,0))</f>
        <v>0</v>
      </c>
      <c r="AD63" s="13">
        <f>IF(T!Z43="ano",V!$B63,IF(T!Z43="",V!$B63/2,0))</f>
        <v>0</v>
      </c>
      <c r="AE63" s="13">
        <f>IF(T!AA43="ano",V!$B63,IF(T!AA43="",V!$B63/2,0))</f>
        <v>0</v>
      </c>
      <c r="AF63" s="13">
        <f>IF(T!AB43="ano",V!$B63,IF(T!AB43="",V!$B63/2,0))</f>
        <v>0</v>
      </c>
      <c r="AG63" s="13">
        <f>IF(T!AC43="ano",V!$B63,IF(T!AC43="",V!$B63/2,0))</f>
        <v>0</v>
      </c>
      <c r="AH63" s="13">
        <f>IF(T!AD43="ano",V!$B63,IF(T!AD43="",V!$B63/2,0))</f>
        <v>0</v>
      </c>
      <c r="AI63" s="13">
        <f>IF(T!AE43="ano",V!$B63,IF(T!AE43="",V!$B63/2,0))</f>
        <v>0</v>
      </c>
      <c r="AJ63" s="13">
        <f>IF(T!AF43="ano",V!$B63,IF(T!AF43="",V!$B63/2,0))</f>
        <v>0</v>
      </c>
      <c r="AK63" s="13">
        <f>IF(T!AG43="ano",V!$B63,IF(T!AG43="",V!$B63/2,0))</f>
        <v>0</v>
      </c>
      <c r="AL63" s="13">
        <f>IF(T!AH43="ano",V!$B63,IF(T!AH43="",V!$B63/2,0))</f>
        <v>0</v>
      </c>
      <c r="AM63" s="13">
        <f>IF(T!AI43="ano",V!$B63,IF(T!AI43="",V!$B63/2,0))</f>
        <v>5</v>
      </c>
      <c r="AN63" s="13">
        <f>IF(T!AJ43="ano",V!$B63,IF(T!AJ43="",V!$B63/2,0))</f>
        <v>0</v>
      </c>
      <c r="AO63" s="13">
        <f>IF(T!AK43="ano",V!$B63,IF(T!AK43="",V!$B63/2,0))</f>
        <v>0</v>
      </c>
      <c r="AP63" s="13">
        <f>IF(T!AL43="ano",V!$B63,IF(T!AL43="",V!$B63/2,0))</f>
        <v>0</v>
      </c>
      <c r="AQ63" s="13">
        <f>IF(T!AM43="ano",V!$B63,IF(T!AM43="",V!$B63/2,0))</f>
        <v>0</v>
      </c>
      <c r="AR63" s="13">
        <f>IF(T!AN43="ano",V!$B63,IF(T!AN43="",V!$B63/2,0))</f>
        <v>0</v>
      </c>
      <c r="AS63" s="13">
        <f>IF(T!AO43="ano",V!$B63,IF(T!AO43="",V!$B63/2,0))</f>
        <v>0</v>
      </c>
      <c r="AT63" s="13">
        <f>IF(T!AP43="ano",V!$B63,IF(T!AP43="",V!$B63/2,0))</f>
        <v>0</v>
      </c>
      <c r="AU63" s="13">
        <f>IF(T!AQ43="ano",V!$B63,IF(T!AQ43="",V!$B63/2,0))</f>
        <v>0</v>
      </c>
      <c r="AV63" s="13">
        <f>IF(T!AR43="ano",V!$B63,IF(T!AR43="",V!$B63/2,0))</f>
        <v>0</v>
      </c>
      <c r="AW63" s="13">
        <f>IF(T!AS43="ano",V!$B63,IF(T!AS43="",V!$B63/2,0))</f>
        <v>0</v>
      </c>
      <c r="AX63" s="13">
        <f>IF(T!AT43="ano",V!$B63,IF(T!AT43="",V!$B63/2,0))</f>
        <v>0</v>
      </c>
      <c r="AY63" s="13">
        <f>IF(T!AU43="ano",V!$B63,IF(T!AU43="",V!$B63/2,0))</f>
        <v>0</v>
      </c>
      <c r="AZ63" s="13">
        <f>IF(T!AV43="ano",V!$B63,IF(T!AV43="",V!$B63/2,0))</f>
        <v>0</v>
      </c>
      <c r="BA63" s="13">
        <f>IF(T!AW43="ano",V!$B63,IF(T!AW43="",V!$B63/2,0))</f>
        <v>0</v>
      </c>
      <c r="BB63" s="13">
        <f>IF(T!AX43="ano",V!$B63,IF(T!AX43="",V!$B63/2,0))</f>
        <v>0</v>
      </c>
      <c r="BC63" s="13">
        <f>IF(T!AY43="ano",V!$B63,IF(T!AY43="",V!$B63/2,0))</f>
        <v>5</v>
      </c>
      <c r="BD63" s="13">
        <f>IF(T!AZ43="ano",V!$B63,IF(T!AZ43="",V!$B63/2,0))</f>
        <v>0</v>
      </c>
      <c r="BE63" s="13">
        <f>IF(T!BA43="ano",V!$B63,IF(T!BA43="",V!$B63/2,0))</f>
        <v>0</v>
      </c>
      <c r="BF63" s="13">
        <f>IF(T!BB43="ano",V!$B63,IF(T!BB43="",V!$B63/2,0))</f>
        <v>0</v>
      </c>
    </row>
    <row r="64" spans="1:58" ht="11.25" hidden="1" outlineLevel="1">
      <c r="A64" s="23" t="s">
        <v>37</v>
      </c>
      <c r="B64" s="13">
        <v>6.5</v>
      </c>
      <c r="F64" s="19"/>
      <c r="G64" s="19"/>
      <c r="H64" s="13">
        <f>IF(T!D44="ano",V!$B64,IF(T!D44="",V!$B64/2,0))</f>
        <v>0</v>
      </c>
      <c r="I64" s="13">
        <f>IF(T!E44="ano",V!$B64,IF(T!E44="",V!$B64/2,0))</f>
        <v>0</v>
      </c>
      <c r="J64" s="13">
        <f>IF(T!F44="ano",V!$B64,IF(T!F44="",V!$B64/2,0))</f>
        <v>0</v>
      </c>
      <c r="K64" s="13">
        <f>IF(T!G44="ano",V!$B64,IF(T!G44="",V!$B64/2,0))</f>
        <v>0</v>
      </c>
      <c r="L64" s="13">
        <f>IF(T!H44="ano",V!$B64,IF(T!H44="",V!$B64/2,0))</f>
        <v>0</v>
      </c>
      <c r="M64" s="13">
        <f>IF(T!I44="ano",V!$B64,IF(T!I44="",V!$B64/2,0))</f>
        <v>0</v>
      </c>
      <c r="N64" s="13">
        <f>IF(T!J44="ano",V!$B64,IF(T!J44="",V!$B64/2,0))</f>
        <v>0</v>
      </c>
      <c r="O64" s="13">
        <f>IF(T!K44="ano",V!$B64,IF(T!K44="",V!$B64/2,0))</f>
        <v>0</v>
      </c>
      <c r="P64" s="13">
        <f>IF(T!L44="ano",V!$B64,IF(T!L44="",V!$B64/2,0))</f>
        <v>0</v>
      </c>
      <c r="Q64" s="13">
        <f>IF(T!M44="ano",V!$B64,IF(T!M44="",V!$B64/2,0))</f>
        <v>6.5</v>
      </c>
      <c r="R64" s="13">
        <f>IF(T!N44="ano",V!$B64,IF(T!N44="",V!$B64/2,0))</f>
        <v>6.5</v>
      </c>
      <c r="S64" s="13">
        <f>IF(T!O44="ano",V!$B64,IF(T!O44="",V!$B64/2,0))</f>
        <v>0</v>
      </c>
      <c r="T64" s="13">
        <f>IF(T!P44="ano",V!$B64,IF(T!P44="",V!$B64/2,0))</f>
        <v>0</v>
      </c>
      <c r="U64" s="13">
        <f>IF(T!Q44="ano",V!$B64,IF(T!Q44="",V!$B64/2,0))</f>
        <v>0</v>
      </c>
      <c r="V64" s="13">
        <f>IF(T!R44="ano",V!$B64,IF(T!R44="",V!$B64/2,0))</f>
        <v>0</v>
      </c>
      <c r="W64" s="13">
        <f>IF(T!S44="ano",V!$B64,IF(T!S44="",V!$B64/2,0))</f>
        <v>0</v>
      </c>
      <c r="X64" s="13">
        <f>IF(T!T44="ano",V!$B64,IF(T!T44="",V!$B64/2,0))</f>
        <v>0</v>
      </c>
      <c r="Y64" s="13">
        <f>IF(T!U44="ano",V!$B64,IF(T!U44="",V!$B64/2,0))</f>
        <v>0</v>
      </c>
      <c r="Z64" s="13">
        <f>IF(T!V44="ano",V!$B64,IF(T!V44="",V!$B64/2,0))</f>
        <v>0</v>
      </c>
      <c r="AA64" s="13">
        <f>IF(T!W44="ano",V!$B64,IF(T!W44="",V!$B64/2,0))</f>
        <v>6.5</v>
      </c>
      <c r="AB64" s="13">
        <f>IF(T!X44="ano",V!$B64,IF(T!X44="",V!$B64/2,0))</f>
        <v>6.5</v>
      </c>
      <c r="AC64" s="13">
        <f>IF(T!Y44="ano",V!$B64,IF(T!Y44="",V!$B64/2,0))</f>
        <v>6.5</v>
      </c>
      <c r="AD64" s="13">
        <f>IF(T!Z44="ano",V!$B64,IF(T!Z44="",V!$B64/2,0))</f>
        <v>6.5</v>
      </c>
      <c r="AE64" s="13">
        <f>IF(T!AA44="ano",V!$B64,IF(T!AA44="",V!$B64/2,0))</f>
        <v>0</v>
      </c>
      <c r="AF64" s="13">
        <f>IF(T!AB44="ano",V!$B64,IF(T!AB44="",V!$B64/2,0))</f>
        <v>0</v>
      </c>
      <c r="AG64" s="13">
        <f>IF(T!AC44="ano",V!$B64,IF(T!AC44="",V!$B64/2,0))</f>
        <v>0</v>
      </c>
      <c r="AH64" s="13">
        <f>IF(T!AD44="ano",V!$B64,IF(T!AD44="",V!$B64/2,0))</f>
        <v>0</v>
      </c>
      <c r="AI64" s="13">
        <f>IF(T!AE44="ano",V!$B64,IF(T!AE44="",V!$B64/2,0))</f>
        <v>0</v>
      </c>
      <c r="AJ64" s="13">
        <f>IF(T!AF44="ano",V!$B64,IF(T!AF44="",V!$B64/2,0))</f>
        <v>0</v>
      </c>
      <c r="AK64" s="13">
        <f>IF(T!AG44="ano",V!$B64,IF(T!AG44="",V!$B64/2,0))</f>
        <v>0</v>
      </c>
      <c r="AL64" s="13">
        <f>IF(T!AH44="ano",V!$B64,IF(T!AH44="",V!$B64/2,0))</f>
        <v>6.5</v>
      </c>
      <c r="AM64" s="13">
        <f>IF(T!AI44="ano",V!$B64,IF(T!AI44="",V!$B64/2,0))</f>
        <v>6.5</v>
      </c>
      <c r="AN64" s="13">
        <f>IF(T!AJ44="ano",V!$B64,IF(T!AJ44="",V!$B64/2,0))</f>
        <v>6.5</v>
      </c>
      <c r="AO64" s="13">
        <f>IF(T!AK44="ano",V!$B64,IF(T!AK44="",V!$B64/2,0))</f>
        <v>6.5</v>
      </c>
      <c r="AP64" s="13">
        <f>IF(T!AL44="ano",V!$B64,IF(T!AL44="",V!$B64/2,0))</f>
        <v>6.5</v>
      </c>
      <c r="AQ64" s="13">
        <f>IF(T!AM44="ano",V!$B64,IF(T!AM44="",V!$B64/2,0))</f>
        <v>6.5</v>
      </c>
      <c r="AR64" s="13">
        <f>IF(T!AN44="ano",V!$B64,IF(T!AN44="",V!$B64/2,0))</f>
        <v>6.5</v>
      </c>
      <c r="AS64" s="13">
        <f>IF(T!AO44="ano",V!$B64,IF(T!AO44="",V!$B64/2,0))</f>
        <v>0</v>
      </c>
      <c r="AT64" s="13">
        <f>IF(T!AP44="ano",V!$B64,IF(T!AP44="",V!$B64/2,0))</f>
        <v>0</v>
      </c>
      <c r="AU64" s="13">
        <f>IF(T!AQ44="ano",V!$B64,IF(T!AQ44="",V!$B64/2,0))</f>
        <v>0</v>
      </c>
      <c r="AV64" s="13">
        <f>IF(T!AR44="ano",V!$B64,IF(T!AR44="",V!$B64/2,0))</f>
        <v>0</v>
      </c>
      <c r="AW64" s="13">
        <f>IF(T!AS44="ano",V!$B64,IF(T!AS44="",V!$B64/2,0))</f>
        <v>0</v>
      </c>
      <c r="AX64" s="13">
        <f>IF(T!AT44="ano",V!$B64,IF(T!AT44="",V!$B64/2,0))</f>
        <v>0</v>
      </c>
      <c r="AY64" s="13">
        <f>IF(T!AU44="ano",V!$B64,IF(T!AU44="",V!$B64/2,0))</f>
        <v>0</v>
      </c>
      <c r="AZ64" s="13">
        <f>IF(T!AV44="ano",V!$B64,IF(T!AV44="",V!$B64/2,0))</f>
        <v>0</v>
      </c>
      <c r="BA64" s="13">
        <f>IF(T!AW44="ano",V!$B64,IF(T!AW44="",V!$B64/2,0))</f>
        <v>6.5</v>
      </c>
      <c r="BB64" s="13">
        <f>IF(T!AX44="ano",V!$B64,IF(T!AX44="",V!$B64/2,0))</f>
        <v>6.5</v>
      </c>
      <c r="BC64" s="13">
        <f>IF(T!AY44="ano",V!$B64,IF(T!AY44="",V!$B64/2,0))</f>
        <v>6.5</v>
      </c>
      <c r="BD64" s="13">
        <f>IF(T!AZ44="ano",V!$B64,IF(T!AZ44="",V!$B64/2,0))</f>
        <v>6.5</v>
      </c>
      <c r="BE64" s="13">
        <f>IF(T!BA44="ano",V!$B64,IF(T!BA44="",V!$B64/2,0))</f>
        <v>0</v>
      </c>
      <c r="BF64" s="13">
        <f>IF(T!BB44="ano",V!$B64,IF(T!BB44="",V!$B64/2,0))</f>
        <v>0</v>
      </c>
    </row>
    <row r="65" spans="1:58" ht="11.25" hidden="1" outlineLevel="1">
      <c r="A65" s="23" t="s">
        <v>38</v>
      </c>
      <c r="B65" s="13">
        <v>9</v>
      </c>
      <c r="F65" s="19"/>
      <c r="G65" s="19"/>
      <c r="H65" s="13">
        <f>IF(T!D45="ano",V!$B65,IF(T!D45="",V!$B65/2,0))</f>
        <v>0</v>
      </c>
      <c r="I65" s="13">
        <f>IF(T!E45="ano",V!$B65,IF(T!E45="",V!$B65/2,0))</f>
        <v>9</v>
      </c>
      <c r="J65" s="13">
        <f>IF(T!F45="ano",V!$B65,IF(T!F45="",V!$B65/2,0))</f>
        <v>9</v>
      </c>
      <c r="K65" s="13">
        <f>IF(T!G45="ano",V!$B65,IF(T!G45="",V!$B65/2,0))</f>
        <v>0</v>
      </c>
      <c r="L65" s="13">
        <f>IF(T!H45="ano",V!$B65,IF(T!H45="",V!$B65/2,0))</f>
        <v>9</v>
      </c>
      <c r="M65" s="13">
        <f>IF(T!I45="ano",V!$B65,IF(T!I45="",V!$B65/2,0))</f>
        <v>9</v>
      </c>
      <c r="N65" s="13">
        <f>IF(T!J45="ano",V!$B65,IF(T!J45="",V!$B65/2,0))</f>
        <v>0</v>
      </c>
      <c r="O65" s="13">
        <f>IF(T!K45="ano",V!$B65,IF(T!K45="",V!$B65/2,0))</f>
        <v>0</v>
      </c>
      <c r="P65" s="13">
        <f>IF(T!L45="ano",V!$B65,IF(T!L45="",V!$B65/2,0))</f>
        <v>0</v>
      </c>
      <c r="Q65" s="13">
        <f>IF(T!M45="ano",V!$B65,IF(T!M45="",V!$B65/2,0))</f>
        <v>9</v>
      </c>
      <c r="R65" s="13">
        <f>IF(T!N45="ano",V!$B65,IF(T!N45="",V!$B65/2,0))</f>
        <v>9</v>
      </c>
      <c r="S65" s="13">
        <f>IF(T!O45="ano",V!$B65,IF(T!O45="",V!$B65/2,0))</f>
        <v>0</v>
      </c>
      <c r="T65" s="13">
        <f>IF(T!P45="ano",V!$B65,IF(T!P45="",V!$B65/2,0))</f>
        <v>0</v>
      </c>
      <c r="U65" s="13">
        <f>IF(T!Q45="ano",V!$B65,IF(T!Q45="",V!$B65/2,0))</f>
        <v>0</v>
      </c>
      <c r="V65" s="13">
        <f>IF(T!R45="ano",V!$B65,IF(T!R45="",V!$B65/2,0))</f>
        <v>0</v>
      </c>
      <c r="W65" s="13">
        <f>IF(T!S45="ano",V!$B65,IF(T!S45="",V!$B65/2,0))</f>
        <v>0</v>
      </c>
      <c r="X65" s="13">
        <f>IF(T!T45="ano",V!$B65,IF(T!T45="",V!$B65/2,0))</f>
        <v>0</v>
      </c>
      <c r="Y65" s="13">
        <f>IF(T!U45="ano",V!$B65,IF(T!U45="",V!$B65/2,0))</f>
        <v>0</v>
      </c>
      <c r="Z65" s="13">
        <f>IF(T!V45="ano",V!$B65,IF(T!V45="",V!$B65/2,0))</f>
        <v>9</v>
      </c>
      <c r="AA65" s="13">
        <f>IF(T!W45="ano",V!$B65,IF(T!W45="",V!$B65/2,0))</f>
        <v>9</v>
      </c>
      <c r="AB65" s="13">
        <f>IF(T!X45="ano",V!$B65,IF(T!X45="",V!$B65/2,0))</f>
        <v>0</v>
      </c>
      <c r="AC65" s="13">
        <f>IF(T!Y45="ano",V!$B65,IF(T!Y45="",V!$B65/2,0))</f>
        <v>0</v>
      </c>
      <c r="AD65" s="13">
        <f>IF(T!Z45="ano",V!$B65,IF(T!Z45="",V!$B65/2,0))</f>
        <v>0</v>
      </c>
      <c r="AE65" s="13">
        <f>IF(T!AA45="ano",V!$B65,IF(T!AA45="",V!$B65/2,0))</f>
        <v>0</v>
      </c>
      <c r="AF65" s="13">
        <f>IF(T!AB45="ano",V!$B65,IF(T!AB45="",V!$B65/2,0))</f>
        <v>0</v>
      </c>
      <c r="AG65" s="13">
        <f>IF(T!AC45="ano",V!$B65,IF(T!AC45="",V!$B65/2,0))</f>
        <v>0</v>
      </c>
      <c r="AH65" s="13">
        <f>IF(T!AD45="ano",V!$B65,IF(T!AD45="",V!$B65/2,0))</f>
        <v>0</v>
      </c>
      <c r="AI65" s="13">
        <f>IF(T!AE45="ano",V!$B65,IF(T!AE45="",V!$B65/2,0))</f>
        <v>0</v>
      </c>
      <c r="AJ65" s="13">
        <f>IF(T!AF45="ano",V!$B65,IF(T!AF45="",V!$B65/2,0))</f>
        <v>0</v>
      </c>
      <c r="AK65" s="13">
        <f>IF(T!AG45="ano",V!$B65,IF(T!AG45="",V!$B65/2,0))</f>
        <v>0</v>
      </c>
      <c r="AL65" s="13">
        <f>IF(T!AH45="ano",V!$B65,IF(T!AH45="",V!$B65/2,0))</f>
        <v>9</v>
      </c>
      <c r="AM65" s="13">
        <f>IF(T!AI45="ano",V!$B65,IF(T!AI45="",V!$B65/2,0))</f>
        <v>9</v>
      </c>
      <c r="AN65" s="13">
        <f>IF(T!AJ45="ano",V!$B65,IF(T!AJ45="",V!$B65/2,0))</f>
        <v>9</v>
      </c>
      <c r="AO65" s="13">
        <f>IF(T!AK45="ano",V!$B65,IF(T!AK45="",V!$B65/2,0))</f>
        <v>9</v>
      </c>
      <c r="AP65" s="13">
        <f>IF(T!AL45="ano",V!$B65,IF(T!AL45="",V!$B65/2,0))</f>
        <v>9</v>
      </c>
      <c r="AQ65" s="13">
        <f>IF(T!AM45="ano",V!$B65,IF(T!AM45="",V!$B65/2,0))</f>
        <v>9</v>
      </c>
      <c r="AR65" s="13">
        <f>IF(T!AN45="ano",V!$B65,IF(T!AN45="",V!$B65/2,0))</f>
        <v>9</v>
      </c>
      <c r="AS65" s="13">
        <f>IF(T!AO45="ano",V!$B65,IF(T!AO45="",V!$B65/2,0))</f>
        <v>0</v>
      </c>
      <c r="AT65" s="13">
        <f>IF(T!AP45="ano",V!$B65,IF(T!AP45="",V!$B65/2,0))</f>
        <v>0</v>
      </c>
      <c r="AU65" s="13">
        <f>IF(T!AQ45="ano",V!$B65,IF(T!AQ45="",V!$B65/2,0))</f>
        <v>0</v>
      </c>
      <c r="AV65" s="13">
        <f>IF(T!AR45="ano",V!$B65,IF(T!AR45="",V!$B65/2,0))</f>
        <v>0</v>
      </c>
      <c r="AW65" s="13">
        <f>IF(T!AS45="ano",V!$B65,IF(T!AS45="",V!$B65/2,0))</f>
        <v>0</v>
      </c>
      <c r="AX65" s="13">
        <f>IF(T!AT45="ano",V!$B65,IF(T!AT45="",V!$B65/2,0))</f>
        <v>0</v>
      </c>
      <c r="AY65" s="13">
        <f>IF(T!AU45="ano",V!$B65,IF(T!AU45="",V!$B65/2,0))</f>
        <v>0</v>
      </c>
      <c r="AZ65" s="13">
        <f>IF(T!AV45="ano",V!$B65,IF(T!AV45="",V!$B65/2,0))</f>
        <v>0</v>
      </c>
      <c r="BA65" s="13">
        <f>IF(T!AW45="ano",V!$B65,IF(T!AW45="",V!$B65/2,0))</f>
        <v>9</v>
      </c>
      <c r="BB65" s="13">
        <f>IF(T!AX45="ano",V!$B65,IF(T!AX45="",V!$B65/2,0))</f>
        <v>9</v>
      </c>
      <c r="BC65" s="13">
        <f>IF(T!AY45="ano",V!$B65,IF(T!AY45="",V!$B65/2,0))</f>
        <v>9</v>
      </c>
      <c r="BD65" s="13">
        <f>IF(T!AZ45="ano",V!$B65,IF(T!AZ45="",V!$B65/2,0))</f>
        <v>9</v>
      </c>
      <c r="BE65" s="13">
        <f>IF(T!BA45="ano",V!$B65,IF(T!BA45="",V!$B65/2,0))</f>
        <v>9</v>
      </c>
      <c r="BF65" s="13">
        <f>IF(T!BB45="ano",V!$B65,IF(T!BB45="",V!$B65/2,0))</f>
        <v>9</v>
      </c>
    </row>
    <row r="66" spans="1:58" ht="11.25" hidden="1" outlineLevel="1">
      <c r="A66" s="23" t="s">
        <v>39</v>
      </c>
      <c r="B66" s="13">
        <v>9</v>
      </c>
      <c r="F66" s="19"/>
      <c r="G66" s="19"/>
      <c r="H66" s="13">
        <f>IF(T!D46="ano",V!$B66,IF(T!D46="",V!$B66/2,0))</f>
        <v>9</v>
      </c>
      <c r="I66" s="13">
        <f>IF(T!E46="ano",V!$B66,IF(T!E46="",V!$B66/2,0))</f>
        <v>9</v>
      </c>
      <c r="J66" s="13">
        <f>IF(T!F46="ano",V!$B66,IF(T!F46="",V!$B66/2,0))</f>
        <v>9</v>
      </c>
      <c r="K66" s="13">
        <f>IF(T!G46="ano",V!$B66,IF(T!G46="",V!$B66/2,0))</f>
        <v>0</v>
      </c>
      <c r="L66" s="13">
        <f>IF(T!H46="ano",V!$B66,IF(T!H46="",V!$B66/2,0))</f>
        <v>9</v>
      </c>
      <c r="M66" s="13">
        <f>IF(T!I46="ano",V!$B66,IF(T!I46="",V!$B66/2,0))</f>
        <v>9</v>
      </c>
      <c r="N66" s="13">
        <f>IF(T!J46="ano",V!$B66,IF(T!J46="",V!$B66/2,0))</f>
        <v>9</v>
      </c>
      <c r="O66" s="13">
        <f>IF(T!K46="ano",V!$B66,IF(T!K46="",V!$B66/2,0))</f>
        <v>9</v>
      </c>
      <c r="P66" s="13">
        <f>IF(T!L46="ano",V!$B66,IF(T!L46="",V!$B66/2,0))</f>
        <v>9</v>
      </c>
      <c r="Q66" s="13">
        <f>IF(T!M46="ano",V!$B66,IF(T!M46="",V!$B66/2,0))</f>
        <v>9</v>
      </c>
      <c r="R66" s="13">
        <f>IF(T!N46="ano",V!$B66,IF(T!N46="",V!$B66/2,0))</f>
        <v>9</v>
      </c>
      <c r="S66" s="13">
        <f>IF(T!O46="ano",V!$B66,IF(T!O46="",V!$B66/2,0))</f>
        <v>9</v>
      </c>
      <c r="T66" s="13">
        <f>IF(T!P46="ano",V!$B66,IF(T!P46="",V!$B66/2,0))</f>
        <v>9</v>
      </c>
      <c r="U66" s="13">
        <f>IF(T!Q46="ano",V!$B66,IF(T!Q46="",V!$B66/2,0))</f>
        <v>9</v>
      </c>
      <c r="V66" s="13">
        <f>IF(T!R46="ano",V!$B66,IF(T!R46="",V!$B66/2,0))</f>
        <v>9</v>
      </c>
      <c r="W66" s="13">
        <f>IF(T!S46="ano",V!$B66,IF(T!S46="",V!$B66/2,0))</f>
        <v>0</v>
      </c>
      <c r="X66" s="13">
        <f>IF(T!T46="ano",V!$B66,IF(T!T46="",V!$B66/2,0))</f>
        <v>0</v>
      </c>
      <c r="Y66" s="13">
        <f>IF(T!U46="ano",V!$B66,IF(T!U46="",V!$B66/2,0))</f>
        <v>9</v>
      </c>
      <c r="Z66" s="13">
        <f>IF(T!V46="ano",V!$B66,IF(T!V46="",V!$B66/2,0))</f>
        <v>9</v>
      </c>
      <c r="AA66" s="13">
        <f>IF(T!W46="ano",V!$B66,IF(T!W46="",V!$B66/2,0))</f>
        <v>9</v>
      </c>
      <c r="AB66" s="13">
        <f>IF(T!X46="ano",V!$B66,IF(T!X46="",V!$B66/2,0))</f>
        <v>0</v>
      </c>
      <c r="AC66" s="13">
        <f>IF(T!Y46="ano",V!$B66,IF(T!Y46="",V!$B66/2,0))</f>
        <v>0</v>
      </c>
      <c r="AD66" s="13">
        <f>IF(T!Z46="ano",V!$B66,IF(T!Z46="",V!$B66/2,0))</f>
        <v>0</v>
      </c>
      <c r="AE66" s="13">
        <f>IF(T!AA46="ano",V!$B66,IF(T!AA46="",V!$B66/2,0))</f>
        <v>9</v>
      </c>
      <c r="AF66" s="13">
        <f>IF(T!AB46="ano",V!$B66,IF(T!AB46="",V!$B66/2,0))</f>
        <v>0</v>
      </c>
      <c r="AG66" s="13">
        <f>IF(T!AC46="ano",V!$B66,IF(T!AC46="",V!$B66/2,0))</f>
        <v>0</v>
      </c>
      <c r="AH66" s="13">
        <f>IF(T!AD46="ano",V!$B66,IF(T!AD46="",V!$B66/2,0))</f>
        <v>9</v>
      </c>
      <c r="AI66" s="13">
        <f>IF(T!AE46="ano",V!$B66,IF(T!AE46="",V!$B66/2,0))</f>
        <v>9</v>
      </c>
      <c r="AJ66" s="13">
        <f>IF(T!AF46="ano",V!$B66,IF(T!AF46="",V!$B66/2,0))</f>
        <v>9</v>
      </c>
      <c r="AK66" s="13">
        <f>IF(T!AG46="ano",V!$B66,IF(T!AG46="",V!$B66/2,0))</f>
        <v>9</v>
      </c>
      <c r="AL66" s="13">
        <f>IF(T!AH46="ano",V!$B66,IF(T!AH46="",V!$B66/2,0))</f>
        <v>9</v>
      </c>
      <c r="AM66" s="13">
        <f>IF(T!AI46="ano",V!$B66,IF(T!AI46="",V!$B66/2,0))</f>
        <v>9</v>
      </c>
      <c r="AN66" s="13">
        <f>IF(T!AJ46="ano",V!$B66,IF(T!AJ46="",V!$B66/2,0))</f>
        <v>9</v>
      </c>
      <c r="AO66" s="13">
        <f>IF(T!AK46="ano",V!$B66,IF(T!AK46="",V!$B66/2,0))</f>
        <v>9</v>
      </c>
      <c r="AP66" s="13">
        <f>IF(T!AL46="ano",V!$B66,IF(T!AL46="",V!$B66/2,0))</f>
        <v>9</v>
      </c>
      <c r="AQ66" s="13">
        <f>IF(T!AM46="ano",V!$B66,IF(T!AM46="",V!$B66/2,0))</f>
        <v>9</v>
      </c>
      <c r="AR66" s="13">
        <f>IF(T!AN46="ano",V!$B66,IF(T!AN46="",V!$B66/2,0))</f>
        <v>9</v>
      </c>
      <c r="AS66" s="13">
        <f>IF(T!AO46="ano",V!$B66,IF(T!AO46="",V!$B66/2,0))</f>
        <v>0</v>
      </c>
      <c r="AT66" s="13">
        <f>IF(T!AP46="ano",V!$B66,IF(T!AP46="",V!$B66/2,0))</f>
        <v>9</v>
      </c>
      <c r="AU66" s="13">
        <f>IF(T!AQ46="ano",V!$B66,IF(T!AQ46="",V!$B66/2,0))</f>
        <v>9</v>
      </c>
      <c r="AV66" s="13">
        <f>IF(T!AR46="ano",V!$B66,IF(T!AR46="",V!$B66/2,0))</f>
        <v>9</v>
      </c>
      <c r="AW66" s="13">
        <f>IF(T!AS46="ano",V!$B66,IF(T!AS46="",V!$B66/2,0))</f>
        <v>0</v>
      </c>
      <c r="AX66" s="13">
        <f>IF(T!AT46="ano",V!$B66,IF(T!AT46="",V!$B66/2,0))</f>
        <v>0</v>
      </c>
      <c r="AY66" s="13">
        <f>IF(T!AU46="ano",V!$B66,IF(T!AU46="",V!$B66/2,0))</f>
        <v>9</v>
      </c>
      <c r="AZ66" s="13">
        <f>IF(T!AV46="ano",V!$B66,IF(T!AV46="",V!$B66/2,0))</f>
        <v>9</v>
      </c>
      <c r="BA66" s="13">
        <f>IF(T!AW46="ano",V!$B66,IF(T!AW46="",V!$B66/2,0))</f>
        <v>9</v>
      </c>
      <c r="BB66" s="13">
        <f>IF(T!AX46="ano",V!$B66,IF(T!AX46="",V!$B66/2,0))</f>
        <v>9</v>
      </c>
      <c r="BC66" s="13">
        <f>IF(T!AY46="ano",V!$B66,IF(T!AY46="",V!$B66/2,0))</f>
        <v>9</v>
      </c>
      <c r="BD66" s="13">
        <f>IF(T!AZ46="ano",V!$B66,IF(T!AZ46="",V!$B66/2,0))</f>
        <v>9</v>
      </c>
      <c r="BE66" s="13">
        <f>IF(T!BA46="ano",V!$B66,IF(T!BA46="",V!$B66/2,0))</f>
        <v>9</v>
      </c>
      <c r="BF66" s="13">
        <f>IF(T!BB46="ano",V!$B66,IF(T!BB46="",V!$B66/2,0))</f>
        <v>9</v>
      </c>
    </row>
    <row r="67" spans="1:58" ht="11.25" hidden="1" outlineLevel="1">
      <c r="A67" s="23" t="s">
        <v>40</v>
      </c>
      <c r="B67" s="13">
        <v>2</v>
      </c>
      <c r="F67" s="19"/>
      <c r="G67" s="19"/>
      <c r="H67" s="13">
        <f>IF(T!D47="ano",V!$B67,IF(T!D47="",V!$B67/2,0))</f>
        <v>0</v>
      </c>
      <c r="I67" s="13">
        <f>IF(T!E47="ano",V!$B67,IF(T!E47="",V!$B67/2,0))</f>
        <v>0</v>
      </c>
      <c r="J67" s="13">
        <f>IF(T!F47="ano",V!$B67,IF(T!F47="",V!$B67/2,0))</f>
        <v>0</v>
      </c>
      <c r="K67" s="13">
        <f>IF(T!G47="ano",V!$B67,IF(T!G47="",V!$B67/2,0))</f>
        <v>0</v>
      </c>
      <c r="L67" s="13">
        <f>IF(T!H47="ano",V!$B67,IF(T!H47="",V!$B67/2,0))</f>
        <v>0</v>
      </c>
      <c r="M67" s="13">
        <f>IF(T!I47="ano",V!$B67,IF(T!I47="",V!$B67/2,0))</f>
        <v>0</v>
      </c>
      <c r="N67" s="13">
        <f>IF(T!J47="ano",V!$B67,IF(T!J47="",V!$B67/2,0))</f>
        <v>0</v>
      </c>
      <c r="O67" s="13">
        <f>IF(T!K47="ano",V!$B67,IF(T!K47="",V!$B67/2,0))</f>
        <v>0</v>
      </c>
      <c r="P67" s="13">
        <f>IF(T!L47="ano",V!$B67,IF(T!L47="",V!$B67/2,0))</f>
        <v>0</v>
      </c>
      <c r="Q67" s="13">
        <f>IF(T!M47="ano",V!$B67,IF(T!M47="",V!$B67/2,0))</f>
        <v>0</v>
      </c>
      <c r="R67" s="13">
        <f>IF(T!N47="ano",V!$B67,IF(T!N47="",V!$B67/2,0))</f>
        <v>0</v>
      </c>
      <c r="S67" s="13">
        <f>IF(T!O47="ano",V!$B67,IF(T!O47="",V!$B67/2,0))</f>
        <v>0</v>
      </c>
      <c r="T67" s="13">
        <f>IF(T!P47="ano",V!$B67,IF(T!P47="",V!$B67/2,0))</f>
        <v>0</v>
      </c>
      <c r="U67" s="13">
        <f>IF(T!Q47="ano",V!$B67,IF(T!Q47="",V!$B67/2,0))</f>
        <v>0</v>
      </c>
      <c r="V67" s="13">
        <f>IF(T!R47="ano",V!$B67,IF(T!R47="",V!$B67/2,0))</f>
        <v>2</v>
      </c>
      <c r="W67" s="13">
        <f>IF(T!S47="ano",V!$B67,IF(T!S47="",V!$B67/2,0))</f>
        <v>0</v>
      </c>
      <c r="X67" s="13">
        <f>IF(T!T47="ano",V!$B67,IF(T!T47="",V!$B67/2,0))</f>
        <v>0</v>
      </c>
      <c r="Y67" s="13">
        <f>IF(T!U47="ano",V!$B67,IF(T!U47="",V!$B67/2,0))</f>
        <v>0</v>
      </c>
      <c r="Z67" s="13">
        <f>IF(T!V47="ano",V!$B67,IF(T!V47="",V!$B67/2,0))</f>
        <v>0</v>
      </c>
      <c r="AA67" s="13">
        <f>IF(T!W47="ano",V!$B67,IF(T!W47="",V!$B67/2,0))</f>
        <v>0</v>
      </c>
      <c r="AB67" s="13">
        <f>IF(T!X47="ano",V!$B67,IF(T!X47="",V!$B67/2,0))</f>
        <v>0</v>
      </c>
      <c r="AC67" s="13">
        <f>IF(T!Y47="ano",V!$B67,IF(T!Y47="",V!$B67/2,0))</f>
        <v>0</v>
      </c>
      <c r="AD67" s="13">
        <f>IF(T!Z47="ano",V!$B67,IF(T!Z47="",V!$B67/2,0))</f>
        <v>0</v>
      </c>
      <c r="AE67" s="13">
        <f>IF(T!AA47="ano",V!$B67,IF(T!AA47="",V!$B67/2,0))</f>
        <v>0</v>
      </c>
      <c r="AF67" s="13">
        <f>IF(T!AB47="ano",V!$B67,IF(T!AB47="",V!$B67/2,0))</f>
        <v>0</v>
      </c>
      <c r="AG67" s="13">
        <f>IF(T!AC47="ano",V!$B67,IF(T!AC47="",V!$B67/2,0))</f>
        <v>0</v>
      </c>
      <c r="AH67" s="13">
        <f>IF(T!AD47="ano",V!$B67,IF(T!AD47="",V!$B67/2,0))</f>
        <v>2</v>
      </c>
      <c r="AI67" s="13">
        <f>IF(T!AE47="ano",V!$B67,IF(T!AE47="",V!$B67/2,0))</f>
        <v>2</v>
      </c>
      <c r="AJ67" s="13">
        <f>IF(T!AF47="ano",V!$B67,IF(T!AF47="",V!$B67/2,0))</f>
        <v>2</v>
      </c>
      <c r="AK67" s="13">
        <f>IF(T!AG47="ano",V!$B67,IF(T!AG47="",V!$B67/2,0))</f>
        <v>2</v>
      </c>
      <c r="AL67" s="13">
        <f>IF(T!AH47="ano",V!$B67,IF(T!AH47="",V!$B67/2,0))</f>
        <v>2</v>
      </c>
      <c r="AM67" s="13">
        <f>IF(T!AI47="ano",V!$B67,IF(T!AI47="",V!$B67/2,0))</f>
        <v>2</v>
      </c>
      <c r="AN67" s="13">
        <f>IF(T!AJ47="ano",V!$B67,IF(T!AJ47="",V!$B67/2,0))</f>
        <v>2</v>
      </c>
      <c r="AO67" s="13">
        <f>IF(T!AK47="ano",V!$B67,IF(T!AK47="",V!$B67/2,0))</f>
        <v>2</v>
      </c>
      <c r="AP67" s="13">
        <f>IF(T!AL47="ano",V!$B67,IF(T!AL47="",V!$B67/2,0))</f>
        <v>2</v>
      </c>
      <c r="AQ67" s="13">
        <f>IF(T!AM47="ano",V!$B67,IF(T!AM47="",V!$B67/2,0))</f>
        <v>2</v>
      </c>
      <c r="AR67" s="13">
        <f>IF(T!AN47="ano",V!$B67,IF(T!AN47="",V!$B67/2,0))</f>
        <v>2</v>
      </c>
      <c r="AS67" s="13">
        <f>IF(T!AO47="ano",V!$B67,IF(T!AO47="",V!$B67/2,0))</f>
        <v>0</v>
      </c>
      <c r="AT67" s="13">
        <f>IF(T!AP47="ano",V!$B67,IF(T!AP47="",V!$B67/2,0))</f>
        <v>0</v>
      </c>
      <c r="AU67" s="13">
        <f>IF(T!AQ47="ano",V!$B67,IF(T!AQ47="",V!$B67/2,0))</f>
        <v>0</v>
      </c>
      <c r="AV67" s="13">
        <f>IF(T!AR47="ano",V!$B67,IF(T!AR47="",V!$B67/2,0))</f>
        <v>0</v>
      </c>
      <c r="AW67" s="13">
        <f>IF(T!AS47="ano",V!$B67,IF(T!AS47="",V!$B67/2,0))</f>
        <v>0</v>
      </c>
      <c r="AX67" s="13">
        <f>IF(T!AT47="ano",V!$B67,IF(T!AT47="",V!$B67/2,0))</f>
        <v>0</v>
      </c>
      <c r="AY67" s="13">
        <f>IF(T!AU47="ano",V!$B67,IF(T!AU47="",V!$B67/2,0))</f>
        <v>2</v>
      </c>
      <c r="AZ67" s="13">
        <f>IF(T!AV47="ano",V!$B67,IF(T!AV47="",V!$B67/2,0))</f>
        <v>2</v>
      </c>
      <c r="BA67" s="13">
        <f>IF(T!AW47="ano",V!$B67,IF(T!AW47="",V!$B67/2,0))</f>
        <v>2</v>
      </c>
      <c r="BB67" s="13">
        <f>IF(T!AX47="ano",V!$B67,IF(T!AX47="",V!$B67/2,0))</f>
        <v>2</v>
      </c>
      <c r="BC67" s="13">
        <f>IF(T!AY47="ano",V!$B67,IF(T!AY47="",V!$B67/2,0))</f>
        <v>0</v>
      </c>
      <c r="BD67" s="13">
        <f>IF(T!AZ47="ano",V!$B67,IF(T!AZ47="",V!$B67/2,0))</f>
        <v>2</v>
      </c>
      <c r="BE67" s="13">
        <f>IF(T!BA47="ano",V!$B67,IF(T!BA47="",V!$B67/2,0))</f>
        <v>0</v>
      </c>
      <c r="BF67" s="13">
        <f>IF(T!BB47="ano",V!$B67,IF(T!BB47="",V!$B67/2,0))</f>
        <v>0</v>
      </c>
    </row>
    <row r="68" spans="1:58" ht="11.25" hidden="1" outlineLevel="1">
      <c r="A68" s="23" t="s">
        <v>128</v>
      </c>
      <c r="B68" s="13">
        <v>5</v>
      </c>
      <c r="F68" s="19"/>
      <c r="G68" s="19"/>
      <c r="H68" s="13">
        <f>IF(T!D48="ano",V!$B68,IF(T!D48="",V!$B68/2,0))</f>
        <v>0</v>
      </c>
      <c r="I68" s="13">
        <f>IF(T!E48="ano",V!$B68,IF(T!E48="",V!$B68/2,0))</f>
        <v>0</v>
      </c>
      <c r="J68" s="13">
        <f>IF(T!F48="ano",V!$B68,IF(T!F48="",V!$B68/2,0))</f>
        <v>0</v>
      </c>
      <c r="K68" s="13">
        <f>IF(T!G48="ano",V!$B68,IF(T!G48="",V!$B68/2,0))</f>
        <v>0</v>
      </c>
      <c r="L68" s="13">
        <f>IF(T!H48="ano",V!$B68,IF(T!H48="",V!$B68/2,0))</f>
        <v>5</v>
      </c>
      <c r="M68" s="13">
        <f>IF(T!I48="ano",V!$B68,IF(T!I48="",V!$B68/2,0))</f>
        <v>0</v>
      </c>
      <c r="N68" s="13">
        <f>IF(T!J48="ano",V!$B68,IF(T!J48="",V!$B68/2,0))</f>
        <v>0</v>
      </c>
      <c r="O68" s="13">
        <f>IF(T!K48="ano",V!$B68,IF(T!K48="",V!$B68/2,0))</f>
        <v>0</v>
      </c>
      <c r="P68" s="13">
        <f>IF(T!L48="ano",V!$B68,IF(T!L48="",V!$B68/2,0))</f>
        <v>0</v>
      </c>
      <c r="Q68" s="13">
        <f>IF(T!M48="ano",V!$B68,IF(T!M48="",V!$B68/2,0))</f>
        <v>0</v>
      </c>
      <c r="R68" s="13">
        <f>IF(T!N48="ano",V!$B68,IF(T!N48="",V!$B68/2,0))</f>
        <v>0</v>
      </c>
      <c r="S68" s="13">
        <f>IF(T!O48="ano",V!$B68,IF(T!O48="",V!$B68/2,0))</f>
        <v>0</v>
      </c>
      <c r="T68" s="13">
        <f>IF(T!P48="ano",V!$B68,IF(T!P48="",V!$B68/2,0))</f>
        <v>0</v>
      </c>
      <c r="U68" s="13">
        <f>IF(T!Q48="ano",V!$B68,IF(T!Q48="",V!$B68/2,0))</f>
        <v>0</v>
      </c>
      <c r="V68" s="13">
        <f>IF(T!R48="ano",V!$B68,IF(T!R48="",V!$B68/2,0))</f>
        <v>0</v>
      </c>
      <c r="W68" s="13">
        <f>IF(T!S48="ano",V!$B68,IF(T!S48="",V!$B68/2,0))</f>
        <v>0</v>
      </c>
      <c r="X68" s="13">
        <f>IF(T!T48="ano",V!$B68,IF(T!T48="",V!$B68/2,0))</f>
        <v>0</v>
      </c>
      <c r="Y68" s="13">
        <f>IF(T!U48="ano",V!$B68,IF(T!U48="",V!$B68/2,0))</f>
        <v>0</v>
      </c>
      <c r="Z68" s="13">
        <f>IF(T!V48="ano",V!$B68,IF(T!V48="",V!$B68/2,0))</f>
        <v>0</v>
      </c>
      <c r="AA68" s="13">
        <f>IF(T!W48="ano",V!$B68,IF(T!W48="",V!$B68/2,0))</f>
        <v>0</v>
      </c>
      <c r="AB68" s="13">
        <f>IF(T!X48="ano",V!$B68,IF(T!X48="",V!$B68/2,0))</f>
        <v>0</v>
      </c>
      <c r="AC68" s="13">
        <f>IF(T!Y48="ano",V!$B68,IF(T!Y48="",V!$B68/2,0))</f>
        <v>0</v>
      </c>
      <c r="AD68" s="13">
        <f>IF(T!Z48="ano",V!$B68,IF(T!Z48="",V!$B68/2,0))</f>
        <v>0</v>
      </c>
      <c r="AE68" s="13">
        <f>IF(T!AA48="ano",V!$B68,IF(T!AA48="",V!$B68/2,0))</f>
        <v>0</v>
      </c>
      <c r="AF68" s="13">
        <f>IF(T!AB48="ano",V!$B68,IF(T!AB48="",V!$B68/2,0))</f>
        <v>0</v>
      </c>
      <c r="AG68" s="13">
        <f>IF(T!AC48="ano",V!$B68,IF(T!AC48="",V!$B68/2,0))</f>
        <v>0</v>
      </c>
      <c r="AH68" s="13">
        <f>IF(T!AD48="ano",V!$B68,IF(T!AD48="",V!$B68/2,0))</f>
        <v>0</v>
      </c>
      <c r="AI68" s="13">
        <f>IF(T!AE48="ano",V!$B68,IF(T!AE48="",V!$B68/2,0))</f>
        <v>0</v>
      </c>
      <c r="AJ68" s="13">
        <f>IF(T!AF48="ano",V!$B68,IF(T!AF48="",V!$B68/2,0))</f>
        <v>0</v>
      </c>
      <c r="AK68" s="13">
        <f>IF(T!AG48="ano",V!$B68,IF(T!AG48="",V!$B68/2,0))</f>
        <v>0</v>
      </c>
      <c r="AL68" s="13">
        <f>IF(T!AH48="ano",V!$B68,IF(T!AH48="",V!$B68/2,0))</f>
        <v>0</v>
      </c>
      <c r="AM68" s="13">
        <f>IF(T!AI48="ano",V!$B68,IF(T!AI48="",V!$B68/2,0))</f>
        <v>0</v>
      </c>
      <c r="AN68" s="13">
        <f>IF(T!AJ48="ano",V!$B68,IF(T!AJ48="",V!$B68/2,0))</f>
        <v>0</v>
      </c>
      <c r="AO68" s="13">
        <f>IF(T!AK48="ano",V!$B68,IF(T!AK48="",V!$B68/2,0))</f>
        <v>0</v>
      </c>
      <c r="AP68" s="13">
        <f>IF(T!AL48="ano",V!$B68,IF(T!AL48="",V!$B68/2,0))</f>
        <v>0</v>
      </c>
      <c r="AQ68" s="13">
        <f>IF(T!AM48="ano",V!$B68,IF(T!AM48="",V!$B68/2,0))</f>
        <v>0</v>
      </c>
      <c r="AR68" s="13">
        <f>IF(T!AN48="ano",V!$B68,IF(T!AN48="",V!$B68/2,0))</f>
        <v>0</v>
      </c>
      <c r="AS68" s="13">
        <f>IF(T!AO48="ano",V!$B68,IF(T!AO48="",V!$B68/2,0))</f>
        <v>0</v>
      </c>
      <c r="AT68" s="13">
        <f>IF(T!AP48="ano",V!$B68,IF(T!AP48="",V!$B68/2,0))</f>
        <v>0</v>
      </c>
      <c r="AU68" s="13">
        <f>IF(T!AQ48="ano",V!$B68,IF(T!AQ48="",V!$B68/2,0))</f>
        <v>0</v>
      </c>
      <c r="AV68" s="13">
        <f>IF(T!AR48="ano",V!$B68,IF(T!AR48="",V!$B68/2,0))</f>
        <v>0</v>
      </c>
      <c r="AW68" s="13">
        <f>IF(T!AS48="ano",V!$B68,IF(T!AS48="",V!$B68/2,0))</f>
        <v>0</v>
      </c>
      <c r="AX68" s="13">
        <f>IF(T!AT48="ano",V!$B68,IF(T!AT48="",V!$B68/2,0))</f>
        <v>0</v>
      </c>
      <c r="AY68" s="13">
        <f>IF(T!AU48="ano",V!$B68,IF(T!AU48="",V!$B68/2,0))</f>
        <v>0</v>
      </c>
      <c r="AZ68" s="13">
        <f>IF(T!AV48="ano",V!$B68,IF(T!AV48="",V!$B68/2,0))</f>
        <v>0</v>
      </c>
      <c r="BA68" s="13">
        <f>IF(T!AW48="ano",V!$B68,IF(T!AW48="",V!$B68/2,0))</f>
        <v>0</v>
      </c>
      <c r="BB68" s="13">
        <f>IF(T!AX48="ano",V!$B68,IF(T!AX48="",V!$B68/2,0))</f>
        <v>0</v>
      </c>
      <c r="BC68" s="13">
        <f>IF(T!AY48="ano",V!$B68,IF(T!AY48="",V!$B68/2,0))</f>
        <v>0</v>
      </c>
      <c r="BD68" s="13">
        <f>IF(T!AZ48="ano",V!$B68,IF(T!AZ48="",V!$B68/2,0))</f>
        <v>0</v>
      </c>
      <c r="BE68" s="13">
        <f>IF(T!BA48="ano",V!$B68,IF(T!BA48="",V!$B68/2,0))</f>
        <v>5</v>
      </c>
      <c r="BF68" s="13">
        <f>IF(T!BB48="ano",V!$B68,IF(T!BB48="",V!$B68/2,0))</f>
        <v>5</v>
      </c>
    </row>
    <row r="69" spans="1:58" ht="11.25" hidden="1" outlineLevel="1">
      <c r="A69" s="23" t="s">
        <v>41</v>
      </c>
      <c r="B69" s="13">
        <v>4.5</v>
      </c>
      <c r="F69" s="19"/>
      <c r="G69" s="19"/>
      <c r="H69" s="13">
        <f>IF(T!D49="ano",V!$B69,IF(T!D49="",V!$B69/2,0))</f>
        <v>0</v>
      </c>
      <c r="I69" s="13">
        <f>IF(T!E49="ano",V!$B69,IF(T!E49="",V!$B69/2,0))</f>
        <v>0</v>
      </c>
      <c r="J69" s="13">
        <f>IF(T!F49="ano",V!$B69,IF(T!F49="",V!$B69/2,0))</f>
        <v>0</v>
      </c>
      <c r="K69" s="13">
        <f>IF(T!G49="ano",V!$B69,IF(T!G49="",V!$B69/2,0))</f>
        <v>0</v>
      </c>
      <c r="L69" s="13">
        <f>IF(T!H49="ano",V!$B69,IF(T!H49="",V!$B69/2,0))</f>
        <v>0</v>
      </c>
      <c r="M69" s="13">
        <f>IF(T!I49="ano",V!$B69,IF(T!I49="",V!$B69/2,0))</f>
        <v>0</v>
      </c>
      <c r="N69" s="13">
        <f>IF(T!J49="ano",V!$B69,IF(T!J49="",V!$B69/2,0))</f>
        <v>4.5</v>
      </c>
      <c r="O69" s="13">
        <f>IF(T!K49="ano",V!$B69,IF(T!K49="",V!$B69/2,0))</f>
        <v>4.5</v>
      </c>
      <c r="P69" s="13">
        <f>IF(T!L49="ano",V!$B69,IF(T!L49="",V!$B69/2,0))</f>
        <v>2.25</v>
      </c>
      <c r="Q69" s="13">
        <f>IF(T!M49="ano",V!$B69,IF(T!M49="",V!$B69/2,0))</f>
        <v>4.5</v>
      </c>
      <c r="R69" s="13">
        <f>IF(T!N49="ano",V!$B69,IF(T!N49="",V!$B69/2,0))</f>
        <v>4.5</v>
      </c>
      <c r="S69" s="13">
        <f>IF(T!O49="ano",V!$B69,IF(T!O49="",V!$B69/2,0))</f>
        <v>0</v>
      </c>
      <c r="T69" s="13">
        <f>IF(T!P49="ano",V!$B69,IF(T!P49="",V!$B69/2,0))</f>
        <v>4.5</v>
      </c>
      <c r="U69" s="13">
        <f>IF(T!Q49="ano",V!$B69,IF(T!Q49="",V!$B69/2,0))</f>
        <v>4.5</v>
      </c>
      <c r="V69" s="13">
        <f>IF(T!R49="ano",V!$B69,IF(T!R49="",V!$B69/2,0))</f>
        <v>4.5</v>
      </c>
      <c r="W69" s="13">
        <f>IF(T!S49="ano",V!$B69,IF(T!S49="",V!$B69/2,0))</f>
        <v>0</v>
      </c>
      <c r="X69" s="13">
        <f>IF(T!T49="ano",V!$B69,IF(T!T49="",V!$B69/2,0))</f>
        <v>0</v>
      </c>
      <c r="Y69" s="13">
        <f>IF(T!U49="ano",V!$B69,IF(T!U49="",V!$B69/2,0))</f>
        <v>0</v>
      </c>
      <c r="Z69" s="13">
        <f>IF(T!V49="ano",V!$B69,IF(T!V49="",V!$B69/2,0))</f>
        <v>0</v>
      </c>
      <c r="AA69" s="13">
        <f>IF(T!W49="ano",V!$B69,IF(T!W49="",V!$B69/2,0))</f>
        <v>0</v>
      </c>
      <c r="AB69" s="13">
        <f>IF(T!X49="ano",V!$B69,IF(T!X49="",V!$B69/2,0))</f>
        <v>0</v>
      </c>
      <c r="AC69" s="13">
        <f>IF(T!Y49="ano",V!$B69,IF(T!Y49="",V!$B69/2,0))</f>
        <v>0</v>
      </c>
      <c r="AD69" s="13">
        <f>IF(T!Z49="ano",V!$B69,IF(T!Z49="",V!$B69/2,0))</f>
        <v>0</v>
      </c>
      <c r="AE69" s="13">
        <f>IF(T!AA49="ano",V!$B69,IF(T!AA49="",V!$B69/2,0))</f>
        <v>0</v>
      </c>
      <c r="AF69" s="13">
        <f>IF(T!AB49="ano",V!$B69,IF(T!AB49="",V!$B69/2,0))</f>
        <v>0</v>
      </c>
      <c r="AG69" s="13">
        <f>IF(T!AC49="ano",V!$B69,IF(T!AC49="",V!$B69/2,0))</f>
        <v>0</v>
      </c>
      <c r="AH69" s="13">
        <f>IF(T!AD49="ano",V!$B69,IF(T!AD49="",V!$B69/2,0))</f>
        <v>0</v>
      </c>
      <c r="AI69" s="13">
        <f>IF(T!AE49="ano",V!$B69,IF(T!AE49="",V!$B69/2,0))</f>
        <v>4.5</v>
      </c>
      <c r="AJ69" s="13">
        <f>IF(T!AF49="ano",V!$B69,IF(T!AF49="",V!$B69/2,0))</f>
        <v>4.5</v>
      </c>
      <c r="AK69" s="13">
        <f>IF(T!AG49="ano",V!$B69,IF(T!AG49="",V!$B69/2,0))</f>
        <v>0</v>
      </c>
      <c r="AL69" s="13">
        <f>IF(T!AH49="ano",V!$B69,IF(T!AH49="",V!$B69/2,0))</f>
        <v>0</v>
      </c>
      <c r="AM69" s="13">
        <f>IF(T!AI49="ano",V!$B69,IF(T!AI49="",V!$B69/2,0))</f>
        <v>0</v>
      </c>
      <c r="AN69" s="13">
        <f>IF(T!AJ49="ano",V!$B69,IF(T!AJ49="",V!$B69/2,0))</f>
        <v>0</v>
      </c>
      <c r="AO69" s="13">
        <f>IF(T!AK49="ano",V!$B69,IF(T!AK49="",V!$B69/2,0))</f>
        <v>0</v>
      </c>
      <c r="AP69" s="13">
        <f>IF(T!AL49="ano",V!$B69,IF(T!AL49="",V!$B69/2,0))</f>
        <v>2.25</v>
      </c>
      <c r="AQ69" s="13">
        <f>IF(T!AM49="ano",V!$B69,IF(T!AM49="",V!$B69/2,0))</f>
        <v>2.25</v>
      </c>
      <c r="AR69" s="13">
        <f>IF(T!AN49="ano",V!$B69,IF(T!AN49="",V!$B69/2,0))</f>
        <v>2.25</v>
      </c>
      <c r="AS69" s="13">
        <f>IF(T!AO49="ano",V!$B69,IF(T!AO49="",V!$B69/2,0))</f>
        <v>0</v>
      </c>
      <c r="AT69" s="13">
        <f>IF(T!AP49="ano",V!$B69,IF(T!AP49="",V!$B69/2,0))</f>
        <v>0</v>
      </c>
      <c r="AU69" s="13">
        <f>IF(T!AQ49="ano",V!$B69,IF(T!AQ49="",V!$B69/2,0))</f>
        <v>0</v>
      </c>
      <c r="AV69" s="13">
        <f>IF(T!AR49="ano",V!$B69,IF(T!AR49="",V!$B69/2,0))</f>
        <v>0</v>
      </c>
      <c r="AW69" s="13">
        <f>IF(T!AS49="ano",V!$B69,IF(T!AS49="",V!$B69/2,0))</f>
        <v>0</v>
      </c>
      <c r="AX69" s="13">
        <f>IF(T!AT49="ano",V!$B69,IF(T!AT49="",V!$B69/2,0))</f>
        <v>0</v>
      </c>
      <c r="AY69" s="13">
        <f>IF(T!AU49="ano",V!$B69,IF(T!AU49="",V!$B69/2,0))</f>
        <v>4.5</v>
      </c>
      <c r="AZ69" s="13">
        <f>IF(T!AV49="ano",V!$B69,IF(T!AV49="",V!$B69/2,0))</f>
        <v>4.5</v>
      </c>
      <c r="BA69" s="13">
        <f>IF(T!AW49="ano",V!$B69,IF(T!AW49="",V!$B69/2,0))</f>
        <v>0</v>
      </c>
      <c r="BB69" s="13">
        <f>IF(T!AX49="ano",V!$B69,IF(T!AX49="",V!$B69/2,0))</f>
        <v>4.5</v>
      </c>
      <c r="BC69" s="13">
        <f>IF(T!AY49="ano",V!$B69,IF(T!AY49="",V!$B69/2,0))</f>
        <v>0</v>
      </c>
      <c r="BD69" s="13">
        <f>IF(T!AZ49="ano",V!$B69,IF(T!AZ49="",V!$B69/2,0))</f>
        <v>4.5</v>
      </c>
      <c r="BE69" s="13">
        <f>IF(T!BA49="ano",V!$B69,IF(T!BA49="",V!$B69/2,0))</f>
        <v>4.5</v>
      </c>
      <c r="BF69" s="13">
        <f>IF(T!BB49="ano",V!$B69,IF(T!BB49="",V!$B69/2,0))</f>
        <v>4.5</v>
      </c>
    </row>
    <row r="70" spans="1:58" ht="11.25" hidden="1" outlineLevel="1">
      <c r="A70" s="23" t="s">
        <v>135</v>
      </c>
      <c r="B70" s="13">
        <v>5</v>
      </c>
      <c r="F70" s="19"/>
      <c r="G70" s="19"/>
      <c r="H70" s="13">
        <f>IF(T!D50="ano",V!$B70,IF(T!D50="",V!$B70/2,0))</f>
        <v>0</v>
      </c>
      <c r="I70" s="13">
        <f>IF(T!E50="ano",V!$B70,IF(T!E50="",V!$B70/2,0))</f>
        <v>5</v>
      </c>
      <c r="J70" s="13">
        <f>IF(T!F50="ano",V!$B70,IF(T!F50="",V!$B70/2,0))</f>
        <v>5</v>
      </c>
      <c r="K70" s="13">
        <f>IF(T!G50="ano",V!$B70,IF(T!G50="",V!$B70/2,0))</f>
        <v>0</v>
      </c>
      <c r="L70" s="13">
        <f>IF(T!H50="ano",V!$B70,IF(T!H50="",V!$B70/2,0))</f>
        <v>2.5</v>
      </c>
      <c r="M70" s="13">
        <f>IF(T!I50="ano",V!$B70,IF(T!I50="",V!$B70/2,0))</f>
        <v>2.5</v>
      </c>
      <c r="N70" s="13">
        <f>IF(T!J50="ano",V!$B70,IF(T!J50="",V!$B70/2,0))</f>
        <v>5</v>
      </c>
      <c r="O70" s="13">
        <f>IF(T!K50="ano",V!$B70,IF(T!K50="",V!$B70/2,0))</f>
        <v>5</v>
      </c>
      <c r="P70" s="13">
        <f>IF(T!L50="ano",V!$B70,IF(T!L50="",V!$B70/2,0))</f>
        <v>5</v>
      </c>
      <c r="Q70" s="13">
        <f>IF(T!M50="ano",V!$B70,IF(T!M50="",V!$B70/2,0))</f>
        <v>5</v>
      </c>
      <c r="R70" s="13">
        <f>IF(T!N50="ano",V!$B70,IF(T!N50="",V!$B70/2,0))</f>
        <v>5</v>
      </c>
      <c r="S70" s="13">
        <f>IF(T!O50="ano",V!$B70,IF(T!O50="",V!$B70/2,0))</f>
        <v>5</v>
      </c>
      <c r="T70" s="13">
        <f>IF(T!P50="ano",V!$B70,IF(T!P50="",V!$B70/2,0))</f>
        <v>5</v>
      </c>
      <c r="U70" s="13">
        <f>IF(T!Q50="ano",V!$B70,IF(T!Q50="",V!$B70/2,0))</f>
        <v>5</v>
      </c>
      <c r="V70" s="13">
        <f>IF(T!R50="ano",V!$B70,IF(T!R50="",V!$B70/2,0))</f>
        <v>5</v>
      </c>
      <c r="W70" s="13">
        <f>IF(T!S50="ano",V!$B70,IF(T!S50="",V!$B70/2,0))</f>
        <v>5</v>
      </c>
      <c r="X70" s="13">
        <f>IF(T!T50="ano",V!$B70,IF(T!T50="",V!$B70/2,0))</f>
        <v>5</v>
      </c>
      <c r="Y70" s="13">
        <f>IF(T!U50="ano",V!$B70,IF(T!U50="",V!$B70/2,0))</f>
        <v>5</v>
      </c>
      <c r="Z70" s="13">
        <f>IF(T!V50="ano",V!$B70,IF(T!V50="",V!$B70/2,0))</f>
        <v>5</v>
      </c>
      <c r="AA70" s="13">
        <f>IF(T!W50="ano",V!$B70,IF(T!W50="",V!$B70/2,0))</f>
        <v>5</v>
      </c>
      <c r="AB70" s="13">
        <f>IF(T!X50="ano",V!$B70,IF(T!X50="",V!$B70/2,0))</f>
        <v>5</v>
      </c>
      <c r="AC70" s="13">
        <f>IF(T!Y50="ano",V!$B70,IF(T!Y50="",V!$B70/2,0))</f>
        <v>5</v>
      </c>
      <c r="AD70" s="13">
        <f>IF(T!Z50="ano",V!$B70,IF(T!Z50="",V!$B70/2,0))</f>
        <v>5</v>
      </c>
      <c r="AE70" s="13">
        <f>IF(T!AA50="ano",V!$B70,IF(T!AA50="",V!$B70/2,0))</f>
        <v>5</v>
      </c>
      <c r="AF70" s="13">
        <f>IF(T!AB50="ano",V!$B70,IF(T!AB50="",V!$B70/2,0))</f>
        <v>5</v>
      </c>
      <c r="AG70" s="13">
        <f>IF(T!AC50="ano",V!$B70,IF(T!AC50="",V!$B70/2,0))</f>
        <v>5</v>
      </c>
      <c r="AH70" s="13">
        <f>IF(T!AD50="ano",V!$B70,IF(T!AD50="",V!$B70/2,0))</f>
        <v>0</v>
      </c>
      <c r="AI70" s="13">
        <f>IF(T!AE50="ano",V!$B70,IF(T!AE50="",V!$B70/2,0))</f>
        <v>0</v>
      </c>
      <c r="AJ70" s="13">
        <f>IF(T!AF50="ano",V!$B70,IF(T!AF50="",V!$B70/2,0))</f>
        <v>0</v>
      </c>
      <c r="AK70" s="13">
        <f>IF(T!AG50="ano",V!$B70,IF(T!AG50="",V!$B70/2,0))</f>
        <v>0</v>
      </c>
      <c r="AL70" s="13">
        <f>IF(T!AH50="ano",V!$B70,IF(T!AH50="",V!$B70/2,0))</f>
        <v>0</v>
      </c>
      <c r="AM70" s="13">
        <f>IF(T!AI50="ano",V!$B70,IF(T!AI50="",V!$B70/2,0))</f>
        <v>0</v>
      </c>
      <c r="AN70" s="13">
        <f>IF(T!AJ50="ano",V!$B70,IF(T!AJ50="",V!$B70/2,0))</f>
        <v>0</v>
      </c>
      <c r="AO70" s="13">
        <f>IF(T!AK50="ano",V!$B70,IF(T!AK50="",V!$B70/2,0))</f>
        <v>0</v>
      </c>
      <c r="AP70" s="13">
        <f>IF(T!AL50="ano",V!$B70,IF(T!AL50="",V!$B70/2,0))</f>
        <v>0</v>
      </c>
      <c r="AQ70" s="13">
        <f>IF(T!AM50="ano",V!$B70,IF(T!AM50="",V!$B70/2,0))</f>
        <v>0</v>
      </c>
      <c r="AR70" s="13">
        <f>IF(T!AN50="ano",V!$B70,IF(T!AN50="",V!$B70/2,0))</f>
        <v>0</v>
      </c>
      <c r="AS70" s="13">
        <f>IF(T!AO50="ano",V!$B70,IF(T!AO50="",V!$B70/2,0))</f>
        <v>0</v>
      </c>
      <c r="AT70" s="13">
        <f>IF(T!AP50="ano",V!$B70,IF(T!AP50="",V!$B70/2,0))</f>
        <v>0</v>
      </c>
      <c r="AU70" s="13">
        <f>IF(T!AQ50="ano",V!$B70,IF(T!AQ50="",V!$B70/2,0))</f>
        <v>0</v>
      </c>
      <c r="AV70" s="13">
        <f>IF(T!AR50="ano",V!$B70,IF(T!AR50="",V!$B70/2,0))</f>
        <v>0</v>
      </c>
      <c r="AW70" s="13">
        <f>IF(T!AS50="ano",V!$B70,IF(T!AS50="",V!$B70/2,0))</f>
        <v>0</v>
      </c>
      <c r="AX70" s="13">
        <f>IF(T!AT50="ano",V!$B70,IF(T!AT50="",V!$B70/2,0))</f>
        <v>5</v>
      </c>
      <c r="AY70" s="13">
        <f>IF(T!AU50="ano",V!$B70,IF(T!AU50="",V!$B70/2,0))</f>
        <v>5</v>
      </c>
      <c r="AZ70" s="13">
        <f>IF(T!AV50="ano",V!$B70,IF(T!AV50="",V!$B70/2,0))</f>
        <v>5</v>
      </c>
      <c r="BA70" s="13">
        <f>IF(T!AW50="ano",V!$B70,IF(T!AW50="",V!$B70/2,0))</f>
        <v>5</v>
      </c>
      <c r="BB70" s="13">
        <f>IF(T!AX50="ano",V!$B70,IF(T!AX50="",V!$B70/2,0))</f>
        <v>5</v>
      </c>
      <c r="BC70" s="13">
        <f>IF(T!AY50="ano",V!$B70,IF(T!AY50="",V!$B70/2,0))</f>
        <v>0</v>
      </c>
      <c r="BD70" s="13">
        <f>IF(T!AZ50="ano",V!$B70,IF(T!AZ50="",V!$B70/2,0))</f>
        <v>5</v>
      </c>
      <c r="BE70" s="13">
        <f>IF(T!BA50="ano",V!$B70,IF(T!BA50="",V!$B70/2,0))</f>
        <v>5</v>
      </c>
      <c r="BF70" s="13">
        <f>IF(T!BB50="ano",V!$B70,IF(T!BB50="",V!$B70/2,0))</f>
        <v>5</v>
      </c>
    </row>
    <row r="71" spans="1:58" ht="11.25" hidden="1" outlineLevel="1">
      <c r="A71" s="23" t="s">
        <v>43</v>
      </c>
      <c r="B71" s="13">
        <v>8.5</v>
      </c>
      <c r="F71" s="19"/>
      <c r="G71" s="19"/>
      <c r="H71" s="13">
        <f>IF(T!D51="ano",V!$B71,IF(T!D51="",V!$B71/2,0))</f>
        <v>0</v>
      </c>
      <c r="I71" s="13">
        <f>IF(T!E51="ano",V!$B71,IF(T!E51="",V!$B71/2,0))</f>
        <v>0</v>
      </c>
      <c r="J71" s="13">
        <f>IF(T!F51="ano",V!$B71,IF(T!F51="",V!$B71/2,0))</f>
        <v>0</v>
      </c>
      <c r="K71" s="13">
        <f>IF(T!G51="ano",V!$B71,IF(T!G51="",V!$B71/2,0))</f>
        <v>0</v>
      </c>
      <c r="L71" s="13">
        <f>IF(T!H51="ano",V!$B71,IF(T!H51="",V!$B71/2,0))</f>
        <v>0</v>
      </c>
      <c r="M71" s="13">
        <f>IF(T!I51="ano",V!$B71,IF(T!I51="",V!$B71/2,0))</f>
        <v>0</v>
      </c>
      <c r="N71" s="13">
        <f>IF(T!J51="ano",V!$B71,IF(T!J51="",V!$B71/2,0))</f>
        <v>8.5</v>
      </c>
      <c r="O71" s="13">
        <f>IF(T!K51="ano",V!$B71,IF(T!K51="",V!$B71/2,0))</f>
        <v>8.5</v>
      </c>
      <c r="P71" s="13">
        <f>IF(T!L51="ano",V!$B71,IF(T!L51="",V!$B71/2,0))</f>
        <v>8.5</v>
      </c>
      <c r="Q71" s="13">
        <f>IF(T!M51="ano",V!$B71,IF(T!M51="",V!$B71/2,0))</f>
        <v>8.5</v>
      </c>
      <c r="R71" s="13">
        <f>IF(T!N51="ano",V!$B71,IF(T!N51="",V!$B71/2,0))</f>
        <v>8.5</v>
      </c>
      <c r="S71" s="13">
        <f>IF(T!O51="ano",V!$B71,IF(T!O51="",V!$B71/2,0))</f>
        <v>4.25</v>
      </c>
      <c r="T71" s="13">
        <f>IF(T!P51="ano",V!$B71,IF(T!P51="",V!$B71/2,0))</f>
        <v>8.5</v>
      </c>
      <c r="U71" s="13">
        <f>IF(T!Q51="ano",V!$B71,IF(T!Q51="",V!$B71/2,0))</f>
        <v>8.5</v>
      </c>
      <c r="V71" s="13">
        <f>IF(T!R51="ano",V!$B71,IF(T!R51="",V!$B71/2,0))</f>
        <v>8.5</v>
      </c>
      <c r="W71" s="13">
        <f>IF(T!S51="ano",V!$B71,IF(T!S51="",V!$B71/2,0))</f>
        <v>0</v>
      </c>
      <c r="X71" s="13">
        <f>IF(T!T51="ano",V!$B71,IF(T!T51="",V!$B71/2,0))</f>
        <v>0</v>
      </c>
      <c r="Y71" s="13">
        <f>IF(T!U51="ano",V!$B71,IF(T!U51="",V!$B71/2,0))</f>
        <v>0</v>
      </c>
      <c r="Z71" s="13">
        <f>IF(T!V51="ano",V!$B71,IF(T!V51="",V!$B71/2,0))</f>
        <v>0</v>
      </c>
      <c r="AA71" s="13">
        <f>IF(T!W51="ano",V!$B71,IF(T!W51="",V!$B71/2,0))</f>
        <v>0</v>
      </c>
      <c r="AB71" s="13">
        <f>IF(T!X51="ano",V!$B71,IF(T!X51="",V!$B71/2,0))</f>
        <v>0</v>
      </c>
      <c r="AC71" s="13">
        <f>IF(T!Y51="ano",V!$B71,IF(T!Y51="",V!$B71/2,0))</f>
        <v>0</v>
      </c>
      <c r="AD71" s="13">
        <f>IF(T!Z51="ano",V!$B71,IF(T!Z51="",V!$B71/2,0))</f>
        <v>0</v>
      </c>
      <c r="AE71" s="13">
        <f>IF(T!AA51="ano",V!$B71,IF(T!AA51="",V!$B71/2,0))</f>
        <v>0</v>
      </c>
      <c r="AF71" s="13">
        <f>IF(T!AB51="ano",V!$B71,IF(T!AB51="",V!$B71/2,0))</f>
        <v>0</v>
      </c>
      <c r="AG71" s="13">
        <f>IF(T!AC51="ano",V!$B71,IF(T!AC51="",V!$B71/2,0))</f>
        <v>0</v>
      </c>
      <c r="AH71" s="13">
        <f>IF(T!AD51="ano",V!$B71,IF(T!AD51="",V!$B71/2,0))</f>
        <v>8.5</v>
      </c>
      <c r="AI71" s="13">
        <f>IF(T!AE51="ano",V!$B71,IF(T!AE51="",V!$B71/2,0))</f>
        <v>8.5</v>
      </c>
      <c r="AJ71" s="13">
        <f>IF(T!AF51="ano",V!$B71,IF(T!AF51="",V!$B71/2,0))</f>
        <v>8.5</v>
      </c>
      <c r="AK71" s="13">
        <f>IF(T!AG51="ano",V!$B71,IF(T!AG51="",V!$B71/2,0))</f>
        <v>0</v>
      </c>
      <c r="AL71" s="13">
        <f>IF(T!AH51="ano",V!$B71,IF(T!AH51="",V!$B71/2,0))</f>
        <v>8.5</v>
      </c>
      <c r="AM71" s="13">
        <f>IF(T!AI51="ano",V!$B71,IF(T!AI51="",V!$B71/2,0))</f>
        <v>8.5</v>
      </c>
      <c r="AN71" s="13">
        <f>IF(T!AJ51="ano",V!$B71,IF(T!AJ51="",V!$B71/2,0))</f>
        <v>8.5</v>
      </c>
      <c r="AO71" s="13">
        <f>IF(T!AK51="ano",V!$B71,IF(T!AK51="",V!$B71/2,0))</f>
        <v>8.5</v>
      </c>
      <c r="AP71" s="13">
        <f>IF(T!AL51="ano",V!$B71,IF(T!AL51="",V!$B71/2,0))</f>
        <v>8.5</v>
      </c>
      <c r="AQ71" s="13">
        <f>IF(T!AM51="ano",V!$B71,IF(T!AM51="",V!$B71/2,0))</f>
        <v>8.5</v>
      </c>
      <c r="AR71" s="13">
        <f>IF(T!AN51="ano",V!$B71,IF(T!AN51="",V!$B71/2,0))</f>
        <v>8.5</v>
      </c>
      <c r="AS71" s="13">
        <f>IF(T!AO51="ano",V!$B71,IF(T!AO51="",V!$B71/2,0))</f>
        <v>8.5</v>
      </c>
      <c r="AT71" s="13">
        <f>IF(T!AP51="ano",V!$B71,IF(T!AP51="",V!$B71/2,0))</f>
        <v>8.5</v>
      </c>
      <c r="AU71" s="13">
        <f>IF(T!AQ51="ano",V!$B71,IF(T!AQ51="",V!$B71/2,0))</f>
        <v>0</v>
      </c>
      <c r="AV71" s="13">
        <f>IF(T!AR51="ano",V!$B71,IF(T!AR51="",V!$B71/2,0))</f>
        <v>0</v>
      </c>
      <c r="AW71" s="13">
        <f>IF(T!AS51="ano",V!$B71,IF(T!AS51="",V!$B71/2,0))</f>
        <v>0</v>
      </c>
      <c r="AX71" s="13">
        <f>IF(T!AT51="ano",V!$B71,IF(T!AT51="",V!$B71/2,0))</f>
        <v>0</v>
      </c>
      <c r="AY71" s="13">
        <f>IF(T!AU51="ano",V!$B71,IF(T!AU51="",V!$B71/2,0))</f>
        <v>8.5</v>
      </c>
      <c r="AZ71" s="13">
        <f>IF(T!AV51="ano",V!$B71,IF(T!AV51="",V!$B71/2,0))</f>
        <v>8.5</v>
      </c>
      <c r="BA71" s="13">
        <f>IF(T!AW51="ano",V!$B71,IF(T!AW51="",V!$B71/2,0))</f>
        <v>8.5</v>
      </c>
      <c r="BB71" s="13">
        <f>IF(T!AX51="ano",V!$B71,IF(T!AX51="",V!$B71/2,0))</f>
        <v>8.5</v>
      </c>
      <c r="BC71" s="13">
        <f>IF(T!AY51="ano",V!$B71,IF(T!AY51="",V!$B71/2,0))</f>
        <v>8.5</v>
      </c>
      <c r="BD71" s="13">
        <f>IF(T!AZ51="ano",V!$B71,IF(T!AZ51="",V!$B71/2,0))</f>
        <v>8.5</v>
      </c>
      <c r="BE71" s="13">
        <f>IF(T!BA51="ano",V!$B71,IF(T!BA51="",V!$B71/2,0))</f>
        <v>4.25</v>
      </c>
      <c r="BF71" s="13">
        <f>IF(T!BB51="ano",V!$B71,IF(T!BB51="",V!$B71/2,0))</f>
        <v>8.5</v>
      </c>
    </row>
    <row r="72" spans="1:58" ht="11.25" hidden="1" outlineLevel="1">
      <c r="A72" s="23" t="s">
        <v>44</v>
      </c>
      <c r="B72" s="13">
        <v>9.5</v>
      </c>
      <c r="F72" s="19"/>
      <c r="G72" s="19"/>
      <c r="H72" s="13">
        <f>IF(T!D52="ano",V!$B72,IF(T!D52="",V!$B72/2,0))</f>
        <v>0</v>
      </c>
      <c r="I72" s="13">
        <f>IF(T!E52="ano",V!$B72,IF(T!E52="",V!$B72/2,0))</f>
        <v>9.5</v>
      </c>
      <c r="J72" s="13">
        <f>IF(T!F52="ano",V!$B72,IF(T!F52="",V!$B72/2,0))</f>
        <v>9.5</v>
      </c>
      <c r="K72" s="13">
        <f>IF(T!G52="ano",V!$B72,IF(T!G52="",V!$B72/2,0))</f>
        <v>0</v>
      </c>
      <c r="L72" s="13">
        <f>IF(T!H52="ano",V!$B72,IF(T!H52="",V!$B72/2,0))</f>
        <v>9.5</v>
      </c>
      <c r="M72" s="13">
        <f>IF(T!I52="ano",V!$B72,IF(T!I52="",V!$B72/2,0))</f>
        <v>9.5</v>
      </c>
      <c r="N72" s="13">
        <f>IF(T!J52="ano",V!$B72,IF(T!J52="",V!$B72/2,0))</f>
        <v>9.5</v>
      </c>
      <c r="O72" s="13">
        <f>IF(T!K52="ano",V!$B72,IF(T!K52="",V!$B72/2,0))</f>
        <v>9.5</v>
      </c>
      <c r="P72" s="13">
        <f>IF(T!L52="ano",V!$B72,IF(T!L52="",V!$B72/2,0))</f>
        <v>9.5</v>
      </c>
      <c r="Q72" s="13">
        <f>IF(T!M52="ano",V!$B72,IF(T!M52="",V!$B72/2,0))</f>
        <v>9.5</v>
      </c>
      <c r="R72" s="13">
        <f>IF(T!N52="ano",V!$B72,IF(T!N52="",V!$B72/2,0))</f>
        <v>9.5</v>
      </c>
      <c r="S72" s="13">
        <f>IF(T!O52="ano",V!$B72,IF(T!O52="",V!$B72/2,0))</f>
        <v>9.5</v>
      </c>
      <c r="T72" s="13">
        <f>IF(T!P52="ano",V!$B72,IF(T!P52="",V!$B72/2,0))</f>
        <v>9.5</v>
      </c>
      <c r="U72" s="13">
        <f>IF(T!Q52="ano",V!$B72,IF(T!Q52="",V!$B72/2,0))</f>
        <v>9.5</v>
      </c>
      <c r="V72" s="13">
        <f>IF(T!R52="ano",V!$B72,IF(T!R52="",V!$B72/2,0))</f>
        <v>9.5</v>
      </c>
      <c r="W72" s="13">
        <f>IF(T!S52="ano",V!$B72,IF(T!S52="",V!$B72/2,0))</f>
        <v>0</v>
      </c>
      <c r="X72" s="13">
        <f>IF(T!T52="ano",V!$B72,IF(T!T52="",V!$B72/2,0))</f>
        <v>0</v>
      </c>
      <c r="Y72" s="13">
        <f>IF(T!U52="ano",V!$B72,IF(T!U52="",V!$B72/2,0))</f>
        <v>0</v>
      </c>
      <c r="Z72" s="13">
        <f>IF(T!V52="ano",V!$B72,IF(T!V52="",V!$B72/2,0))</f>
        <v>9.5</v>
      </c>
      <c r="AA72" s="13">
        <f>IF(T!W52="ano",V!$B72,IF(T!W52="",V!$B72/2,0))</f>
        <v>9.5</v>
      </c>
      <c r="AB72" s="13">
        <f>IF(T!X52="ano",V!$B72,IF(T!X52="",V!$B72/2,0))</f>
        <v>9.5</v>
      </c>
      <c r="AC72" s="13">
        <f>IF(T!Y52="ano",V!$B72,IF(T!Y52="",V!$B72/2,0))</f>
        <v>9.5</v>
      </c>
      <c r="AD72" s="13">
        <f>IF(T!Z52="ano",V!$B72,IF(T!Z52="",V!$B72/2,0))</f>
        <v>9.5</v>
      </c>
      <c r="AE72" s="13">
        <f>IF(T!AA52="ano",V!$B72,IF(T!AA52="",V!$B72/2,0))</f>
        <v>9.5</v>
      </c>
      <c r="AF72" s="13">
        <f>IF(T!AB52="ano",V!$B72,IF(T!AB52="",V!$B72/2,0))</f>
        <v>9.5</v>
      </c>
      <c r="AG72" s="13">
        <f>IF(T!AC52="ano",V!$B72,IF(T!AC52="",V!$B72/2,0))</f>
        <v>9.5</v>
      </c>
      <c r="AH72" s="13">
        <f>IF(T!AD52="ano",V!$B72,IF(T!AD52="",V!$B72/2,0))</f>
        <v>0</v>
      </c>
      <c r="AI72" s="13">
        <f>IF(T!AE52="ano",V!$B72,IF(T!AE52="",V!$B72/2,0))</f>
        <v>0</v>
      </c>
      <c r="AJ72" s="13">
        <f>IF(T!AF52="ano",V!$B72,IF(T!AF52="",V!$B72/2,0))</f>
        <v>9.5</v>
      </c>
      <c r="AK72" s="13">
        <f>IF(T!AG52="ano",V!$B72,IF(T!AG52="",V!$B72/2,0))</f>
        <v>0</v>
      </c>
      <c r="AL72" s="13">
        <f>IF(T!AH52="ano",V!$B72,IF(T!AH52="",V!$B72/2,0))</f>
        <v>9.5</v>
      </c>
      <c r="AM72" s="13">
        <f>IF(T!AI52="ano",V!$B72,IF(T!AI52="",V!$B72/2,0))</f>
        <v>9.5</v>
      </c>
      <c r="AN72" s="13">
        <f>IF(T!AJ52="ano",V!$B72,IF(T!AJ52="",V!$B72/2,0))</f>
        <v>9.5</v>
      </c>
      <c r="AO72" s="13">
        <f>IF(T!AK52="ano",V!$B72,IF(T!AK52="",V!$B72/2,0))</f>
        <v>9.5</v>
      </c>
      <c r="AP72" s="13">
        <f>IF(T!AL52="ano",V!$B72,IF(T!AL52="",V!$B72/2,0))</f>
        <v>9.5</v>
      </c>
      <c r="AQ72" s="13">
        <f>IF(T!AM52="ano",V!$B72,IF(T!AM52="",V!$B72/2,0))</f>
        <v>9.5</v>
      </c>
      <c r="AR72" s="13">
        <f>IF(T!AN52="ano",V!$B72,IF(T!AN52="",V!$B72/2,0))</f>
        <v>9.5</v>
      </c>
      <c r="AS72" s="13">
        <f>IF(T!AO52="ano",V!$B72,IF(T!AO52="",V!$B72/2,0))</f>
        <v>9.5</v>
      </c>
      <c r="AT72" s="13">
        <f>IF(T!AP52="ano",V!$B72,IF(T!AP52="",V!$B72/2,0))</f>
        <v>9.5</v>
      </c>
      <c r="AU72" s="13">
        <f>IF(T!AQ52="ano",V!$B72,IF(T!AQ52="",V!$B72/2,0))</f>
        <v>0</v>
      </c>
      <c r="AV72" s="13">
        <f>IF(T!AR52="ano",V!$B72,IF(T!AR52="",V!$B72/2,0))</f>
        <v>0</v>
      </c>
      <c r="AW72" s="13">
        <f>IF(T!AS52="ano",V!$B72,IF(T!AS52="",V!$B72/2,0))</f>
        <v>0</v>
      </c>
      <c r="AX72" s="13">
        <f>IF(T!AT52="ano",V!$B72,IF(T!AT52="",V!$B72/2,0))</f>
        <v>0</v>
      </c>
      <c r="AY72" s="13">
        <f>IF(T!AU52="ano",V!$B72,IF(T!AU52="",V!$B72/2,0))</f>
        <v>9.5</v>
      </c>
      <c r="AZ72" s="13">
        <f>IF(T!AV52="ano",V!$B72,IF(T!AV52="",V!$B72/2,0))</f>
        <v>9.5</v>
      </c>
      <c r="BA72" s="13">
        <f>IF(T!AW52="ano",V!$B72,IF(T!AW52="",V!$B72/2,0))</f>
        <v>9.5</v>
      </c>
      <c r="BB72" s="13">
        <f>IF(T!AX52="ano",V!$B72,IF(T!AX52="",V!$B72/2,0))</f>
        <v>9.5</v>
      </c>
      <c r="BC72" s="13">
        <f>IF(T!AY52="ano",V!$B72,IF(T!AY52="",V!$B72/2,0))</f>
        <v>9.5</v>
      </c>
      <c r="BD72" s="13">
        <f>IF(T!AZ52="ano",V!$B72,IF(T!AZ52="",V!$B72/2,0))</f>
        <v>9.5</v>
      </c>
      <c r="BE72" s="13">
        <f>IF(T!BA52="ano",V!$B72,IF(T!BA52="",V!$B72/2,0))</f>
        <v>9.5</v>
      </c>
      <c r="BF72" s="13">
        <f>IF(T!BB52="ano",V!$B72,IF(T!BB52="",V!$B72/2,0))</f>
        <v>9.5</v>
      </c>
    </row>
    <row r="73" spans="1:58" ht="11.25" hidden="1" outlineLevel="1">
      <c r="A73" s="23" t="s">
        <v>45</v>
      </c>
      <c r="B73" s="13">
        <v>9.5</v>
      </c>
      <c r="F73" s="19"/>
      <c r="G73" s="19"/>
      <c r="H73" s="13">
        <f>IF(T!D53="ano",V!$B73,IF(T!D53="",V!$B73/2,0))</f>
        <v>0</v>
      </c>
      <c r="I73" s="13">
        <f>IF(T!E53="ano",V!$B73,IF(T!E53="",V!$B73/2,0))</f>
        <v>9.5</v>
      </c>
      <c r="J73" s="13">
        <f>IF(T!F53="ano",V!$B73,IF(T!F53="",V!$B73/2,0))</f>
        <v>9.5</v>
      </c>
      <c r="K73" s="13">
        <f>IF(T!G53="ano",V!$B73,IF(T!G53="",V!$B73/2,0))</f>
        <v>0</v>
      </c>
      <c r="L73" s="13">
        <f>IF(T!H53="ano",V!$B73,IF(T!H53="",V!$B73/2,0))</f>
        <v>0</v>
      </c>
      <c r="M73" s="13">
        <f>IF(T!I53="ano",V!$B73,IF(T!I53="",V!$B73/2,0))</f>
        <v>0</v>
      </c>
      <c r="N73" s="13">
        <f>IF(T!J53="ano",V!$B73,IF(T!J53="",V!$B73/2,0))</f>
        <v>9.5</v>
      </c>
      <c r="O73" s="13">
        <f>IF(T!K53="ano",V!$B73,IF(T!K53="",V!$B73/2,0))</f>
        <v>9.5</v>
      </c>
      <c r="P73" s="13">
        <f>IF(T!L53="ano",V!$B73,IF(T!L53="",V!$B73/2,0))</f>
        <v>9.5</v>
      </c>
      <c r="Q73" s="13">
        <f>IF(T!M53="ano",V!$B73,IF(T!M53="",V!$B73/2,0))</f>
        <v>9.5</v>
      </c>
      <c r="R73" s="13">
        <f>IF(T!N53="ano",V!$B73,IF(T!N53="",V!$B73/2,0))</f>
        <v>9.5</v>
      </c>
      <c r="S73" s="13">
        <f>IF(T!O53="ano",V!$B73,IF(T!O53="",V!$B73/2,0))</f>
        <v>9.5</v>
      </c>
      <c r="T73" s="13">
        <f>IF(T!P53="ano",V!$B73,IF(T!P53="",V!$B73/2,0))</f>
        <v>9.5</v>
      </c>
      <c r="U73" s="13">
        <f>IF(T!Q53="ano",V!$B73,IF(T!Q53="",V!$B73/2,0))</f>
        <v>9.5</v>
      </c>
      <c r="V73" s="13">
        <f>IF(T!R53="ano",V!$B73,IF(T!R53="",V!$B73/2,0))</f>
        <v>9.5</v>
      </c>
      <c r="W73" s="13">
        <f>IF(T!S53="ano",V!$B73,IF(T!S53="",V!$B73/2,0))</f>
        <v>0</v>
      </c>
      <c r="X73" s="13">
        <f>IF(T!T53="ano",V!$B73,IF(T!T53="",V!$B73/2,0))</f>
        <v>0</v>
      </c>
      <c r="Y73" s="13">
        <f>IF(T!U53="ano",V!$B73,IF(T!U53="",V!$B73/2,0))</f>
        <v>0</v>
      </c>
      <c r="Z73" s="13">
        <f>IF(T!V53="ano",V!$B73,IF(T!V53="",V!$B73/2,0))</f>
        <v>0</v>
      </c>
      <c r="AA73" s="13">
        <f>IF(T!W53="ano",V!$B73,IF(T!W53="",V!$B73/2,0))</f>
        <v>0</v>
      </c>
      <c r="AB73" s="13">
        <f>IF(T!X53="ano",V!$B73,IF(T!X53="",V!$B73/2,0))</f>
        <v>0</v>
      </c>
      <c r="AC73" s="13">
        <f>IF(T!Y53="ano",V!$B73,IF(T!Y53="",V!$B73/2,0))</f>
        <v>0</v>
      </c>
      <c r="AD73" s="13">
        <f>IF(T!Z53="ano",V!$B73,IF(T!Z53="",V!$B73/2,0))</f>
        <v>0</v>
      </c>
      <c r="AE73" s="13">
        <f>IF(T!AA53="ano",V!$B73,IF(T!AA53="",V!$B73/2,0))</f>
        <v>0</v>
      </c>
      <c r="AF73" s="13">
        <f>IF(T!AB53="ano",V!$B73,IF(T!AB53="",V!$B73/2,0))</f>
        <v>0</v>
      </c>
      <c r="AG73" s="13">
        <f>IF(T!AC53="ano",V!$B73,IF(T!AC53="",V!$B73/2,0))</f>
        <v>0</v>
      </c>
      <c r="AH73" s="13">
        <f>IF(T!AD53="ano",V!$B73,IF(T!AD53="",V!$B73/2,0))</f>
        <v>0</v>
      </c>
      <c r="AI73" s="13">
        <f>IF(T!AE53="ano",V!$B73,IF(T!AE53="",V!$B73/2,0))</f>
        <v>0</v>
      </c>
      <c r="AJ73" s="13">
        <f>IF(T!AF53="ano",V!$B73,IF(T!AF53="",V!$B73/2,0))</f>
        <v>0</v>
      </c>
      <c r="AK73" s="13">
        <f>IF(T!AG53="ano",V!$B73,IF(T!AG53="",V!$B73/2,0))</f>
        <v>0</v>
      </c>
      <c r="AL73" s="13">
        <f>IF(T!AH53="ano",V!$B73,IF(T!AH53="",V!$B73/2,0))</f>
        <v>0</v>
      </c>
      <c r="AM73" s="13">
        <f>IF(T!AI53="ano",V!$B73,IF(T!AI53="",V!$B73/2,0))</f>
        <v>9.5</v>
      </c>
      <c r="AN73" s="13">
        <f>IF(T!AJ53="ano",V!$B73,IF(T!AJ53="",V!$B73/2,0))</f>
        <v>9.5</v>
      </c>
      <c r="AO73" s="13">
        <f>IF(T!AK53="ano",V!$B73,IF(T!AK53="",V!$B73/2,0))</f>
        <v>0</v>
      </c>
      <c r="AP73" s="13">
        <f>IF(T!AL53="ano",V!$B73,IF(T!AL53="",V!$B73/2,0))</f>
        <v>0</v>
      </c>
      <c r="AQ73" s="13">
        <f>IF(T!AM53="ano",V!$B73,IF(T!AM53="",V!$B73/2,0))</f>
        <v>0</v>
      </c>
      <c r="AR73" s="13">
        <f>IF(T!AN53="ano",V!$B73,IF(T!AN53="",V!$B73/2,0))</f>
        <v>0</v>
      </c>
      <c r="AS73" s="13">
        <f>IF(T!AO53="ano",V!$B73,IF(T!AO53="",V!$B73/2,0))</f>
        <v>0</v>
      </c>
      <c r="AT73" s="13">
        <f>IF(T!AP53="ano",V!$B73,IF(T!AP53="",V!$B73/2,0))</f>
        <v>0</v>
      </c>
      <c r="AU73" s="13">
        <f>IF(T!AQ53="ano",V!$B73,IF(T!AQ53="",V!$B73/2,0))</f>
        <v>0</v>
      </c>
      <c r="AV73" s="13">
        <f>IF(T!AR53="ano",V!$B73,IF(T!AR53="",V!$B73/2,0))</f>
        <v>0</v>
      </c>
      <c r="AW73" s="13">
        <f>IF(T!AS53="ano",V!$B73,IF(T!AS53="",V!$B73/2,0))</f>
        <v>0</v>
      </c>
      <c r="AX73" s="13">
        <f>IF(T!AT53="ano",V!$B73,IF(T!AT53="",V!$B73/2,0))</f>
        <v>0</v>
      </c>
      <c r="AY73" s="13">
        <f>IF(T!AU53="ano",V!$B73,IF(T!AU53="",V!$B73/2,0))</f>
        <v>0</v>
      </c>
      <c r="AZ73" s="13">
        <f>IF(T!AV53="ano",V!$B73,IF(T!AV53="",V!$B73/2,0))</f>
        <v>0</v>
      </c>
      <c r="BA73" s="13">
        <f>IF(T!AW53="ano",V!$B73,IF(T!AW53="",V!$B73/2,0))</f>
        <v>0</v>
      </c>
      <c r="BB73" s="13">
        <f>IF(T!AX53="ano",V!$B73,IF(T!AX53="",V!$B73/2,0))</f>
        <v>0</v>
      </c>
      <c r="BC73" s="13">
        <f>IF(T!AY53="ano",V!$B73,IF(T!AY53="",V!$B73/2,0))</f>
        <v>0</v>
      </c>
      <c r="BD73" s="13">
        <f>IF(T!AZ53="ano",V!$B73,IF(T!AZ53="",V!$B73/2,0))</f>
        <v>9.5</v>
      </c>
      <c r="BE73" s="13">
        <f>IF(T!BA53="ano",V!$B73,IF(T!BA53="",V!$B73/2,0))</f>
        <v>0</v>
      </c>
      <c r="BF73" s="13">
        <f>IF(T!BB53="ano",V!$B73,IF(T!BB53="",V!$B73/2,0))</f>
        <v>0</v>
      </c>
    </row>
    <row r="74" spans="1:58" ht="22.5" hidden="1" outlineLevel="1">
      <c r="A74" s="23" t="s">
        <v>46</v>
      </c>
      <c r="B74" s="13">
        <v>7.5</v>
      </c>
      <c r="F74" s="19"/>
      <c r="G74" s="19"/>
      <c r="H74" s="13">
        <f>IF(T!D54="ano",V!$B74,IF(T!D54="",V!$B74/2,0))</f>
        <v>0</v>
      </c>
      <c r="I74" s="13">
        <f>IF(T!E54="ano",V!$B74,IF(T!E54="",V!$B74/2,0))</f>
        <v>0</v>
      </c>
      <c r="J74" s="13">
        <f>IF(T!F54="ano",V!$B74,IF(T!F54="",V!$B74/2,0))</f>
        <v>0</v>
      </c>
      <c r="K74" s="13">
        <f>IF(T!G54="ano",V!$B74,IF(T!G54="",V!$B74/2,0))</f>
        <v>0</v>
      </c>
      <c r="L74" s="13">
        <f>IF(T!H54="ano",V!$B74,IF(T!H54="",V!$B74/2,0))</f>
        <v>0</v>
      </c>
      <c r="M74" s="13">
        <f>IF(T!I54="ano",V!$B74,IF(T!I54="",V!$B74/2,0))</f>
        <v>0</v>
      </c>
      <c r="N74" s="13">
        <f>IF(T!J54="ano",V!$B74,IF(T!J54="",V!$B74/2,0))</f>
        <v>0</v>
      </c>
      <c r="O74" s="13">
        <f>IF(T!K54="ano",V!$B74,IF(T!K54="",V!$B74/2,0))</f>
        <v>0</v>
      </c>
      <c r="P74" s="13">
        <f>IF(T!L54="ano",V!$B74,IF(T!L54="",V!$B74/2,0))</f>
        <v>0</v>
      </c>
      <c r="Q74" s="13">
        <f>IF(T!M54="ano",V!$B74,IF(T!M54="",V!$B74/2,0))</f>
        <v>0</v>
      </c>
      <c r="R74" s="13">
        <f>IF(T!N54="ano",V!$B74,IF(T!N54="",V!$B74/2,0))</f>
        <v>0</v>
      </c>
      <c r="S74" s="13">
        <f>IF(T!O54="ano",V!$B74,IF(T!O54="",V!$B74/2,0))</f>
        <v>0</v>
      </c>
      <c r="T74" s="13">
        <f>IF(T!P54="ano",V!$B74,IF(T!P54="",V!$B74/2,0))</f>
        <v>0</v>
      </c>
      <c r="U74" s="13">
        <f>IF(T!Q54="ano",V!$B74,IF(T!Q54="",V!$B74/2,0))</f>
        <v>0</v>
      </c>
      <c r="V74" s="13">
        <f>IF(T!R54="ano",V!$B74,IF(T!R54="",V!$B74/2,0))</f>
        <v>0</v>
      </c>
      <c r="W74" s="13">
        <f>IF(T!S54="ano",V!$B74,IF(T!S54="",V!$B74/2,0))</f>
        <v>0</v>
      </c>
      <c r="X74" s="13">
        <f>IF(T!T54="ano",V!$B74,IF(T!T54="",V!$B74/2,0))</f>
        <v>0</v>
      </c>
      <c r="Y74" s="13">
        <f>IF(T!U54="ano",V!$B74,IF(T!U54="",V!$B74/2,0))</f>
        <v>0</v>
      </c>
      <c r="Z74" s="13">
        <f>IF(T!V54="ano",V!$B74,IF(T!V54="",V!$B74/2,0))</f>
        <v>0</v>
      </c>
      <c r="AA74" s="13">
        <f>IF(T!W54="ano",V!$B74,IF(T!W54="",V!$B74/2,0))</f>
        <v>0</v>
      </c>
      <c r="AB74" s="13">
        <f>IF(T!X54="ano",V!$B74,IF(T!X54="",V!$B74/2,0))</f>
        <v>0</v>
      </c>
      <c r="AC74" s="13">
        <f>IF(T!Y54="ano",V!$B74,IF(T!Y54="",V!$B74/2,0))</f>
        <v>0</v>
      </c>
      <c r="AD74" s="13">
        <f>IF(T!Z54="ano",V!$B74,IF(T!Z54="",V!$B74/2,0))</f>
        <v>0</v>
      </c>
      <c r="AE74" s="13">
        <f>IF(T!AA54="ano",V!$B74,IF(T!AA54="",V!$B74/2,0))</f>
        <v>0</v>
      </c>
      <c r="AF74" s="13">
        <f>IF(T!AB54="ano",V!$B74,IF(T!AB54="",V!$B74/2,0))</f>
        <v>0</v>
      </c>
      <c r="AG74" s="13">
        <f>IF(T!AC54="ano",V!$B74,IF(T!AC54="",V!$B74/2,0))</f>
        <v>0</v>
      </c>
      <c r="AH74" s="13">
        <f>IF(T!AD54="ano",V!$B74,IF(T!AD54="",V!$B74/2,0))</f>
        <v>0</v>
      </c>
      <c r="AI74" s="13">
        <f>IF(T!AE54="ano",V!$B74,IF(T!AE54="",V!$B74/2,0))</f>
        <v>0</v>
      </c>
      <c r="AJ74" s="13">
        <f>IF(T!AF54="ano",V!$B74,IF(T!AF54="",V!$B74/2,0))</f>
        <v>0</v>
      </c>
      <c r="AK74" s="13">
        <f>IF(T!AG54="ano",V!$B74,IF(T!AG54="",V!$B74/2,0))</f>
        <v>0</v>
      </c>
      <c r="AL74" s="13">
        <f>IF(T!AH54="ano",V!$B74,IF(T!AH54="",V!$B74/2,0))</f>
        <v>7.5</v>
      </c>
      <c r="AM74" s="13">
        <f>IF(T!AI54="ano",V!$B74,IF(T!AI54="",V!$B74/2,0))</f>
        <v>7.5</v>
      </c>
      <c r="AN74" s="13">
        <f>IF(T!AJ54="ano",V!$B74,IF(T!AJ54="",V!$B74/2,0))</f>
        <v>7.5</v>
      </c>
      <c r="AO74" s="13">
        <f>IF(T!AK54="ano",V!$B74,IF(T!AK54="",V!$B74/2,0))</f>
        <v>7.5</v>
      </c>
      <c r="AP74" s="13">
        <f>IF(T!AL54="ano",V!$B74,IF(T!AL54="",V!$B74/2,0))</f>
        <v>7.5</v>
      </c>
      <c r="AQ74" s="13">
        <f>IF(T!AM54="ano",V!$B74,IF(T!AM54="",V!$B74/2,0))</f>
        <v>7.5</v>
      </c>
      <c r="AR74" s="13">
        <f>IF(T!AN54="ano",V!$B74,IF(T!AN54="",V!$B74/2,0))</f>
        <v>7.5</v>
      </c>
      <c r="AS74" s="13">
        <f>IF(T!AO54="ano",V!$B74,IF(T!AO54="",V!$B74/2,0))</f>
        <v>0</v>
      </c>
      <c r="AT74" s="13">
        <f>IF(T!AP54="ano",V!$B74,IF(T!AP54="",V!$B74/2,0))</f>
        <v>0</v>
      </c>
      <c r="AU74" s="13">
        <f>IF(T!AQ54="ano",V!$B74,IF(T!AQ54="",V!$B74/2,0))</f>
        <v>0</v>
      </c>
      <c r="AV74" s="13">
        <f>IF(T!AR54="ano",V!$B74,IF(T!AR54="",V!$B74/2,0))</f>
        <v>0</v>
      </c>
      <c r="AW74" s="13">
        <f>IF(T!AS54="ano",V!$B74,IF(T!AS54="",V!$B74/2,0))</f>
        <v>0</v>
      </c>
      <c r="AX74" s="13">
        <f>IF(T!AT54="ano",V!$B74,IF(T!AT54="",V!$B74/2,0))</f>
        <v>0</v>
      </c>
      <c r="AY74" s="13">
        <f>IF(T!AU54="ano",V!$B74,IF(T!AU54="",V!$B74/2,0))</f>
        <v>7.5</v>
      </c>
      <c r="AZ74" s="13">
        <f>IF(T!AV54="ano",V!$B74,IF(T!AV54="",V!$B74/2,0))</f>
        <v>7.5</v>
      </c>
      <c r="BA74" s="13">
        <f>IF(T!AW54="ano",V!$B74,IF(T!AW54="",V!$B74/2,0))</f>
        <v>7.5</v>
      </c>
      <c r="BB74" s="13">
        <f>IF(T!AX54="ano",V!$B74,IF(T!AX54="",V!$B74/2,0))</f>
        <v>7.5</v>
      </c>
      <c r="BC74" s="13">
        <f>IF(T!AY54="ano",V!$B74,IF(T!AY54="",V!$B74/2,0))</f>
        <v>0</v>
      </c>
      <c r="BD74" s="13">
        <f>IF(T!AZ54="ano",V!$B74,IF(T!AZ54="",V!$B74/2,0))</f>
        <v>7.5</v>
      </c>
      <c r="BE74" s="13">
        <f>IF(T!BA54="ano",V!$B74,IF(T!BA54="",V!$B74/2,0))</f>
        <v>0</v>
      </c>
      <c r="BF74" s="13">
        <f>IF(T!BB54="ano",V!$B74,IF(T!BB54="",V!$B74/2,0))</f>
        <v>0</v>
      </c>
    </row>
    <row r="75" spans="1:58" ht="11.25" hidden="1" outlineLevel="1">
      <c r="A75" s="23" t="s">
        <v>47</v>
      </c>
      <c r="B75" s="13">
        <v>8.5</v>
      </c>
      <c r="F75" s="19"/>
      <c r="G75" s="19"/>
      <c r="H75" s="13">
        <f>IF(T!D55="ano",V!$B75,IF(T!D55="",V!$B75/2,0))</f>
        <v>0</v>
      </c>
      <c r="I75" s="13">
        <f>IF(T!E55="ano",V!$B75,IF(T!E55="",V!$B75/2,0))</f>
        <v>0</v>
      </c>
      <c r="J75" s="13">
        <f>IF(T!F55="ano",V!$B75,IF(T!F55="",V!$B75/2,0))</f>
        <v>0</v>
      </c>
      <c r="K75" s="13">
        <f>IF(T!G55="ano",V!$B75,IF(T!G55="",V!$B75/2,0))</f>
        <v>0</v>
      </c>
      <c r="L75" s="13">
        <f>IF(T!H55="ano",V!$B75,IF(T!H55="",V!$B75/2,0))</f>
        <v>8.5</v>
      </c>
      <c r="M75" s="13">
        <f>IF(T!I55="ano",V!$B75,IF(T!I55="",V!$B75/2,0))</f>
        <v>0</v>
      </c>
      <c r="N75" s="13">
        <f>IF(T!J55="ano",V!$B75,IF(T!J55="",V!$B75/2,0))</f>
        <v>0</v>
      </c>
      <c r="O75" s="13">
        <f>IF(T!K55="ano",V!$B75,IF(T!K55="",V!$B75/2,0))</f>
        <v>0</v>
      </c>
      <c r="P75" s="13">
        <f>IF(T!L55="ano",V!$B75,IF(T!L55="",V!$B75/2,0))</f>
        <v>0</v>
      </c>
      <c r="Q75" s="13">
        <f>IF(T!M55="ano",V!$B75,IF(T!M55="",V!$B75/2,0))</f>
        <v>0</v>
      </c>
      <c r="R75" s="13">
        <f>IF(T!N55="ano",V!$B75,IF(T!N55="",V!$B75/2,0))</f>
        <v>0</v>
      </c>
      <c r="S75" s="13">
        <f>IF(T!O55="ano",V!$B75,IF(T!O55="",V!$B75/2,0))</f>
        <v>0</v>
      </c>
      <c r="T75" s="13">
        <f>IF(T!P55="ano",V!$B75,IF(T!P55="",V!$B75/2,0))</f>
        <v>0</v>
      </c>
      <c r="U75" s="13">
        <f>IF(T!Q55="ano",V!$B75,IF(T!Q55="",V!$B75/2,0))</f>
        <v>0</v>
      </c>
      <c r="V75" s="13">
        <f>IF(T!R55="ano",V!$B75,IF(T!R55="",V!$B75/2,0))</f>
        <v>0</v>
      </c>
      <c r="W75" s="13">
        <f>IF(T!S55="ano",V!$B75,IF(T!S55="",V!$B75/2,0))</f>
        <v>0</v>
      </c>
      <c r="X75" s="13">
        <f>IF(T!T55="ano",V!$B75,IF(T!T55="",V!$B75/2,0))</f>
        <v>0</v>
      </c>
      <c r="Y75" s="13">
        <f>IF(T!U55="ano",V!$B75,IF(T!U55="",V!$B75/2,0))</f>
        <v>0</v>
      </c>
      <c r="Z75" s="13">
        <f>IF(T!V55="ano",V!$B75,IF(T!V55="",V!$B75/2,0))</f>
        <v>0</v>
      </c>
      <c r="AA75" s="13">
        <f>IF(T!W55="ano",V!$B75,IF(T!W55="",V!$B75/2,0))</f>
        <v>0</v>
      </c>
      <c r="AB75" s="13">
        <f>IF(T!X55="ano",V!$B75,IF(T!X55="",V!$B75/2,0))</f>
        <v>0</v>
      </c>
      <c r="AC75" s="13">
        <f>IF(T!Y55="ano",V!$B75,IF(T!Y55="",V!$B75/2,0))</f>
        <v>0</v>
      </c>
      <c r="AD75" s="13">
        <f>IF(T!Z55="ano",V!$B75,IF(T!Z55="",V!$B75/2,0))</f>
        <v>0</v>
      </c>
      <c r="AE75" s="13">
        <f>IF(T!AA55="ano",V!$B75,IF(T!AA55="",V!$B75/2,0))</f>
        <v>0</v>
      </c>
      <c r="AF75" s="13">
        <f>IF(T!AB55="ano",V!$B75,IF(T!AB55="",V!$B75/2,0))</f>
        <v>0</v>
      </c>
      <c r="AG75" s="13">
        <f>IF(T!AC55="ano",V!$B75,IF(T!AC55="",V!$B75/2,0))</f>
        <v>0</v>
      </c>
      <c r="AH75" s="13">
        <f>IF(T!AD55="ano",V!$B75,IF(T!AD55="",V!$B75/2,0))</f>
        <v>0</v>
      </c>
      <c r="AI75" s="13">
        <f>IF(T!AE55="ano",V!$B75,IF(T!AE55="",V!$B75/2,0))</f>
        <v>8.5</v>
      </c>
      <c r="AJ75" s="13">
        <f>IF(T!AF55="ano",V!$B75,IF(T!AF55="",V!$B75/2,0))</f>
        <v>8.5</v>
      </c>
      <c r="AK75" s="13">
        <f>IF(T!AG55="ano",V!$B75,IF(T!AG55="",V!$B75/2,0))</f>
        <v>0</v>
      </c>
      <c r="AL75" s="13">
        <f>IF(T!AH55="ano",V!$B75,IF(T!AH55="",V!$B75/2,0))</f>
        <v>0</v>
      </c>
      <c r="AM75" s="13">
        <f>IF(T!AI55="ano",V!$B75,IF(T!AI55="",V!$B75/2,0))</f>
        <v>8.5</v>
      </c>
      <c r="AN75" s="13">
        <f>IF(T!AJ55="ano",V!$B75,IF(T!AJ55="",V!$B75/2,0))</f>
        <v>8.5</v>
      </c>
      <c r="AO75" s="13">
        <f>IF(T!AK55="ano",V!$B75,IF(T!AK55="",V!$B75/2,0))</f>
        <v>0</v>
      </c>
      <c r="AP75" s="13">
        <f>IF(T!AL55="ano",V!$B75,IF(T!AL55="",V!$B75/2,0))</f>
        <v>0</v>
      </c>
      <c r="AQ75" s="13">
        <f>IF(T!AM55="ano",V!$B75,IF(T!AM55="",V!$B75/2,0))</f>
        <v>0</v>
      </c>
      <c r="AR75" s="13">
        <f>IF(T!AN55="ano",V!$B75,IF(T!AN55="",V!$B75/2,0))</f>
        <v>0</v>
      </c>
      <c r="AS75" s="13">
        <f>IF(T!AO55="ano",V!$B75,IF(T!AO55="",V!$B75/2,0))</f>
        <v>0</v>
      </c>
      <c r="AT75" s="13">
        <f>IF(T!AP55="ano",V!$B75,IF(T!AP55="",V!$B75/2,0))</f>
        <v>0</v>
      </c>
      <c r="AU75" s="13">
        <f>IF(T!AQ55="ano",V!$B75,IF(T!AQ55="",V!$B75/2,0))</f>
        <v>0</v>
      </c>
      <c r="AV75" s="13">
        <f>IF(T!AR55="ano",V!$B75,IF(T!AR55="",V!$B75/2,0))</f>
        <v>0</v>
      </c>
      <c r="AW75" s="13">
        <f>IF(T!AS55="ano",V!$B75,IF(T!AS55="",V!$B75/2,0))</f>
        <v>0</v>
      </c>
      <c r="AX75" s="13">
        <f>IF(T!AT55="ano",V!$B75,IF(T!AT55="",V!$B75/2,0))</f>
        <v>0</v>
      </c>
      <c r="AY75" s="13">
        <f>IF(T!AU55="ano",V!$B75,IF(T!AU55="",V!$B75/2,0))</f>
        <v>0</v>
      </c>
      <c r="AZ75" s="13">
        <f>IF(T!AV55="ano",V!$B75,IF(T!AV55="",V!$B75/2,0))</f>
        <v>0</v>
      </c>
      <c r="BA75" s="13">
        <f>IF(T!AW55="ano",V!$B75,IF(T!AW55="",V!$B75/2,0))</f>
        <v>0</v>
      </c>
      <c r="BB75" s="13">
        <f>IF(T!AX55="ano",V!$B75,IF(T!AX55="",V!$B75/2,0))</f>
        <v>0</v>
      </c>
      <c r="BC75" s="13">
        <f>IF(T!AY55="ano",V!$B75,IF(T!AY55="",V!$B75/2,0))</f>
        <v>0</v>
      </c>
      <c r="BD75" s="13">
        <f>IF(T!AZ55="ano",V!$B75,IF(T!AZ55="",V!$B75/2,0))</f>
        <v>0</v>
      </c>
      <c r="BE75" s="13">
        <f>IF(T!BA55="ano",V!$B75,IF(T!BA55="",V!$B75/2,0))</f>
        <v>8.5</v>
      </c>
      <c r="BF75" s="13">
        <f>IF(T!BB55="ano",V!$B75,IF(T!BB55="",V!$B75/2,0))</f>
        <v>0</v>
      </c>
    </row>
    <row r="76" spans="1:58" ht="11.25" hidden="1" outlineLevel="1">
      <c r="A76" s="23" t="s">
        <v>48</v>
      </c>
      <c r="B76" s="13">
        <v>5.5</v>
      </c>
      <c r="F76" s="19"/>
      <c r="G76" s="19"/>
      <c r="H76" s="13">
        <f>IF(T!D56="ano",V!$B76,IF(T!D56="",V!$B76/2,0))</f>
        <v>0</v>
      </c>
      <c r="I76" s="13">
        <f>IF(T!E56="ano",V!$B76,IF(T!E56="",V!$B76/2,0))</f>
        <v>5.5</v>
      </c>
      <c r="J76" s="13">
        <f>IF(T!F56="ano",V!$B76,IF(T!F56="",V!$B76/2,0))</f>
        <v>5.5</v>
      </c>
      <c r="K76" s="13">
        <f>IF(T!G56="ano",V!$B76,IF(T!G56="",V!$B76/2,0))</f>
        <v>0</v>
      </c>
      <c r="L76" s="13">
        <f>IF(T!H56="ano",V!$B76,IF(T!H56="",V!$B76/2,0))</f>
        <v>5.5</v>
      </c>
      <c r="M76" s="13">
        <f>IF(T!I56="ano",V!$B76,IF(T!I56="",V!$B76/2,0))</f>
        <v>5.5</v>
      </c>
      <c r="N76" s="13">
        <f>IF(T!J56="ano",V!$B76,IF(T!J56="",V!$B76/2,0))</f>
        <v>0</v>
      </c>
      <c r="O76" s="13">
        <f>IF(T!K56="ano",V!$B76,IF(T!K56="",V!$B76/2,0))</f>
        <v>0</v>
      </c>
      <c r="P76" s="13">
        <f>IF(T!L56="ano",V!$B76,IF(T!L56="",V!$B76/2,0))</f>
        <v>0</v>
      </c>
      <c r="Q76" s="13">
        <f>IF(T!M56="ano",V!$B76,IF(T!M56="",V!$B76/2,0))</f>
        <v>0</v>
      </c>
      <c r="R76" s="13">
        <f>IF(T!N56="ano",V!$B76,IF(T!N56="",V!$B76/2,0))</f>
        <v>5.5</v>
      </c>
      <c r="S76" s="13">
        <f>IF(T!O56="ano",V!$B76,IF(T!O56="",V!$B76/2,0))</f>
        <v>0</v>
      </c>
      <c r="T76" s="13">
        <f>IF(T!P56="ano",V!$B76,IF(T!P56="",V!$B76/2,0))</f>
        <v>0</v>
      </c>
      <c r="U76" s="13">
        <f>IF(T!Q56="ano",V!$B76,IF(T!Q56="",V!$B76/2,0))</f>
        <v>0</v>
      </c>
      <c r="V76" s="13">
        <f>IF(T!R56="ano",V!$B76,IF(T!R56="",V!$B76/2,0))</f>
        <v>5.5</v>
      </c>
      <c r="W76" s="13">
        <f>IF(T!S56="ano",V!$B76,IF(T!S56="",V!$B76/2,0))</f>
        <v>0</v>
      </c>
      <c r="X76" s="13">
        <f>IF(T!T56="ano",V!$B76,IF(T!T56="",V!$B76/2,0))</f>
        <v>0</v>
      </c>
      <c r="Y76" s="13">
        <f>IF(T!U56="ano",V!$B76,IF(T!U56="",V!$B76/2,0))</f>
        <v>0</v>
      </c>
      <c r="Z76" s="13">
        <f>IF(T!V56="ano",V!$B76,IF(T!V56="",V!$B76/2,0))</f>
        <v>0</v>
      </c>
      <c r="AA76" s="13">
        <f>IF(T!W56="ano",V!$B76,IF(T!W56="",V!$B76/2,0))</f>
        <v>0</v>
      </c>
      <c r="AB76" s="13">
        <f>IF(T!X56="ano",V!$B76,IF(T!X56="",V!$B76/2,0))</f>
        <v>5.5</v>
      </c>
      <c r="AC76" s="13">
        <f>IF(T!Y56="ano",V!$B76,IF(T!Y56="",V!$B76/2,0))</f>
        <v>5.5</v>
      </c>
      <c r="AD76" s="13">
        <f>IF(T!Z56="ano",V!$B76,IF(T!Z56="",V!$B76/2,0))</f>
        <v>5.5</v>
      </c>
      <c r="AE76" s="13">
        <f>IF(T!AA56="ano",V!$B76,IF(T!AA56="",V!$B76/2,0))</f>
        <v>0</v>
      </c>
      <c r="AF76" s="13">
        <f>IF(T!AB56="ano",V!$B76,IF(T!AB56="",V!$B76/2,0))</f>
        <v>0</v>
      </c>
      <c r="AG76" s="13">
        <f>IF(T!AC56="ano",V!$B76,IF(T!AC56="",V!$B76/2,0))</f>
        <v>0</v>
      </c>
      <c r="AH76" s="13">
        <f>IF(T!AD56="ano",V!$B76,IF(T!AD56="",V!$B76/2,0))</f>
        <v>0</v>
      </c>
      <c r="AI76" s="13">
        <f>IF(T!AE56="ano",V!$B76,IF(T!AE56="",V!$B76/2,0))</f>
        <v>0</v>
      </c>
      <c r="AJ76" s="13">
        <f>IF(T!AF56="ano",V!$B76,IF(T!AF56="",V!$B76/2,0))</f>
        <v>0</v>
      </c>
      <c r="AK76" s="13">
        <f>IF(T!AG56="ano",V!$B76,IF(T!AG56="",V!$B76/2,0))</f>
        <v>0</v>
      </c>
      <c r="AL76" s="13">
        <f>IF(T!AH56="ano",V!$B76,IF(T!AH56="",V!$B76/2,0))</f>
        <v>0</v>
      </c>
      <c r="AM76" s="13">
        <f>IF(T!AI56="ano",V!$B76,IF(T!AI56="",V!$B76/2,0))</f>
        <v>5.5</v>
      </c>
      <c r="AN76" s="13">
        <f>IF(T!AJ56="ano",V!$B76,IF(T!AJ56="",V!$B76/2,0))</f>
        <v>5.5</v>
      </c>
      <c r="AO76" s="13">
        <f>IF(T!AK56="ano",V!$B76,IF(T!AK56="",V!$B76/2,0))</f>
        <v>5.5</v>
      </c>
      <c r="AP76" s="13">
        <f>IF(T!AL56="ano",V!$B76,IF(T!AL56="",V!$B76/2,0))</f>
        <v>0</v>
      </c>
      <c r="AQ76" s="13">
        <f>IF(T!AM56="ano",V!$B76,IF(T!AM56="",V!$B76/2,0))</f>
        <v>0</v>
      </c>
      <c r="AR76" s="13">
        <f>IF(T!AN56="ano",V!$B76,IF(T!AN56="",V!$B76/2,0))</f>
        <v>0</v>
      </c>
      <c r="AS76" s="13">
        <f>IF(T!AO56="ano",V!$B76,IF(T!AO56="",V!$B76/2,0))</f>
        <v>0</v>
      </c>
      <c r="AT76" s="13">
        <f>IF(T!AP56="ano",V!$B76,IF(T!AP56="",V!$B76/2,0))</f>
        <v>0</v>
      </c>
      <c r="AU76" s="13">
        <f>IF(T!AQ56="ano",V!$B76,IF(T!AQ56="",V!$B76/2,0))</f>
        <v>5.5</v>
      </c>
      <c r="AV76" s="13">
        <f>IF(T!AR56="ano",V!$B76,IF(T!AR56="",V!$B76/2,0))</f>
        <v>0</v>
      </c>
      <c r="AW76" s="13">
        <f>IF(T!AS56="ano",V!$B76,IF(T!AS56="",V!$B76/2,0))</f>
        <v>0</v>
      </c>
      <c r="AX76" s="13">
        <f>IF(T!AT56="ano",V!$B76,IF(T!AT56="",V!$B76/2,0))</f>
        <v>0</v>
      </c>
      <c r="AY76" s="13">
        <f>IF(T!AU56="ano",V!$B76,IF(T!AU56="",V!$B76/2,0))</f>
        <v>0</v>
      </c>
      <c r="AZ76" s="13">
        <f>IF(T!AV56="ano",V!$B76,IF(T!AV56="",V!$B76/2,0))</f>
        <v>0</v>
      </c>
      <c r="BA76" s="13">
        <f>IF(T!AW56="ano",V!$B76,IF(T!AW56="",V!$B76/2,0))</f>
        <v>0</v>
      </c>
      <c r="BB76" s="13">
        <f>IF(T!AX56="ano",V!$B76,IF(T!AX56="",V!$B76/2,0))</f>
        <v>0</v>
      </c>
      <c r="BC76" s="13">
        <f>IF(T!AY56="ano",V!$B76,IF(T!AY56="",V!$B76/2,0))</f>
        <v>5.5</v>
      </c>
      <c r="BD76" s="13">
        <f>IF(T!AZ56="ano",V!$B76,IF(T!AZ56="",V!$B76/2,0))</f>
        <v>0</v>
      </c>
      <c r="BE76" s="13">
        <f>IF(T!BA56="ano",V!$B76,IF(T!BA56="",V!$B76/2,0))</f>
        <v>5.5</v>
      </c>
      <c r="BF76" s="13">
        <f>IF(T!BB56="ano",V!$B76,IF(T!BB56="",V!$B76/2,0))</f>
        <v>5.5</v>
      </c>
    </row>
    <row r="77" spans="1:58" ht="11.25" hidden="1" outlineLevel="1">
      <c r="A77" s="23" t="s">
        <v>49</v>
      </c>
      <c r="B77" s="13">
        <v>9</v>
      </c>
      <c r="F77" s="19"/>
      <c r="G77" s="19"/>
      <c r="H77" s="13">
        <f>IF(T!D57="ano",V!$B77,IF(T!D57="",V!$B77/2,0))</f>
        <v>9</v>
      </c>
      <c r="I77" s="13">
        <f>IF(T!E57="ano",V!$B77,IF(T!E57="",V!$B77/2,0))</f>
        <v>9</v>
      </c>
      <c r="J77" s="13">
        <f>IF(T!F57="ano",V!$B77,IF(T!F57="",V!$B77/2,0))</f>
        <v>9</v>
      </c>
      <c r="K77" s="13">
        <f>IF(T!G57="ano",V!$B77,IF(T!G57="",V!$B77/2,0))</f>
        <v>9</v>
      </c>
      <c r="L77" s="13">
        <f>IF(T!H57="ano",V!$B77,IF(T!H57="",V!$B77/2,0))</f>
        <v>9</v>
      </c>
      <c r="M77" s="13">
        <f>IF(T!I57="ano",V!$B77,IF(T!I57="",V!$B77/2,0))</f>
        <v>9</v>
      </c>
      <c r="N77" s="13">
        <f>IF(T!J57="ano",V!$B77,IF(T!J57="",V!$B77/2,0))</f>
        <v>9</v>
      </c>
      <c r="O77" s="13">
        <f>IF(T!K57="ano",V!$B77,IF(T!K57="",V!$B77/2,0))</f>
        <v>9</v>
      </c>
      <c r="P77" s="13">
        <f>IF(T!L57="ano",V!$B77,IF(T!L57="",V!$B77/2,0))</f>
        <v>9</v>
      </c>
      <c r="Q77" s="13">
        <f>IF(T!M57="ano",V!$B77,IF(T!M57="",V!$B77/2,0))</f>
        <v>9</v>
      </c>
      <c r="R77" s="13">
        <f>IF(T!N57="ano",V!$B77,IF(T!N57="",V!$B77/2,0))</f>
        <v>9</v>
      </c>
      <c r="S77" s="13">
        <f>IF(T!O57="ano",V!$B77,IF(T!O57="",V!$B77/2,0))</f>
        <v>9</v>
      </c>
      <c r="T77" s="13">
        <f>IF(T!P57="ano",V!$B77,IF(T!P57="",V!$B77/2,0))</f>
        <v>9</v>
      </c>
      <c r="U77" s="13">
        <f>IF(T!Q57="ano",V!$B77,IF(T!Q57="",V!$B77/2,0))</f>
        <v>9</v>
      </c>
      <c r="V77" s="13">
        <f>IF(T!R57="ano",V!$B77,IF(T!R57="",V!$B77/2,0))</f>
        <v>9</v>
      </c>
      <c r="W77" s="13">
        <f>IF(T!S57="ano",V!$B77,IF(T!S57="",V!$B77/2,0))</f>
        <v>9</v>
      </c>
      <c r="X77" s="13">
        <f>IF(T!T57="ano",V!$B77,IF(T!T57="",V!$B77/2,0))</f>
        <v>9</v>
      </c>
      <c r="Y77" s="13">
        <f>IF(T!U57="ano",V!$B77,IF(T!U57="",V!$B77/2,0))</f>
        <v>9</v>
      </c>
      <c r="Z77" s="13">
        <f>IF(T!V57="ano",V!$B77,IF(T!V57="",V!$B77/2,0))</f>
        <v>9</v>
      </c>
      <c r="AA77" s="13">
        <f>IF(T!W57="ano",V!$B77,IF(T!W57="",V!$B77/2,0))</f>
        <v>9</v>
      </c>
      <c r="AB77" s="13">
        <f>IF(T!X57="ano",V!$B77,IF(T!X57="",V!$B77/2,0))</f>
        <v>9</v>
      </c>
      <c r="AC77" s="13">
        <f>IF(T!Y57="ano",V!$B77,IF(T!Y57="",V!$B77/2,0))</f>
        <v>9</v>
      </c>
      <c r="AD77" s="13">
        <f>IF(T!Z57="ano",V!$B77,IF(T!Z57="",V!$B77/2,0))</f>
        <v>9</v>
      </c>
      <c r="AE77" s="13">
        <f>IF(T!AA57="ano",V!$B77,IF(T!AA57="",V!$B77/2,0))</f>
        <v>9</v>
      </c>
      <c r="AF77" s="13">
        <f>IF(T!AB57="ano",V!$B77,IF(T!AB57="",V!$B77/2,0))</f>
        <v>9</v>
      </c>
      <c r="AG77" s="13">
        <f>IF(T!AC57="ano",V!$B77,IF(T!AC57="",V!$B77/2,0))</f>
        <v>9</v>
      </c>
      <c r="AH77" s="13">
        <f>IF(T!AD57="ano",V!$B77,IF(T!AD57="",V!$B77/2,0))</f>
        <v>9</v>
      </c>
      <c r="AI77" s="13">
        <f>IF(T!AE57="ano",V!$B77,IF(T!AE57="",V!$B77/2,0))</f>
        <v>9</v>
      </c>
      <c r="AJ77" s="13">
        <f>IF(T!AF57="ano",V!$B77,IF(T!AF57="",V!$B77/2,0))</f>
        <v>9</v>
      </c>
      <c r="AK77" s="13">
        <f>IF(T!AG57="ano",V!$B77,IF(T!AG57="",V!$B77/2,0))</f>
        <v>0</v>
      </c>
      <c r="AL77" s="13">
        <f>IF(T!AH57="ano",V!$B77,IF(T!AH57="",V!$B77/2,0))</f>
        <v>9</v>
      </c>
      <c r="AM77" s="13">
        <f>IF(T!AI57="ano",V!$B77,IF(T!AI57="",V!$B77/2,0))</f>
        <v>9</v>
      </c>
      <c r="AN77" s="13">
        <f>IF(T!AJ57="ano",V!$B77,IF(T!AJ57="",V!$B77/2,0))</f>
        <v>9</v>
      </c>
      <c r="AO77" s="13">
        <f>IF(T!AK57="ano",V!$B77,IF(T!AK57="",V!$B77/2,0))</f>
        <v>9</v>
      </c>
      <c r="AP77" s="13">
        <f>IF(T!AL57="ano",V!$B77,IF(T!AL57="",V!$B77/2,0))</f>
        <v>9</v>
      </c>
      <c r="AQ77" s="13">
        <f>IF(T!AM57="ano",V!$B77,IF(T!AM57="",V!$B77/2,0))</f>
        <v>9</v>
      </c>
      <c r="AR77" s="13">
        <f>IF(T!AN57="ano",V!$B77,IF(T!AN57="",V!$B77/2,0))</f>
        <v>9</v>
      </c>
      <c r="AS77" s="13">
        <f>IF(T!AO57="ano",V!$B77,IF(T!AO57="",V!$B77/2,0))</f>
        <v>9</v>
      </c>
      <c r="AT77" s="13">
        <f>IF(T!AP57="ano",V!$B77,IF(T!AP57="",V!$B77/2,0))</f>
        <v>9</v>
      </c>
      <c r="AU77" s="13">
        <f>IF(T!AQ57="ano",V!$B77,IF(T!AQ57="",V!$B77/2,0))</f>
        <v>0</v>
      </c>
      <c r="AV77" s="13">
        <f>IF(T!AR57="ano",V!$B77,IF(T!AR57="",V!$B77/2,0))</f>
        <v>0</v>
      </c>
      <c r="AW77" s="13">
        <f>IF(T!AS57="ano",V!$B77,IF(T!AS57="",V!$B77/2,0))</f>
        <v>9</v>
      </c>
      <c r="AX77" s="13">
        <f>IF(T!AT57="ano",V!$B77,IF(T!AT57="",V!$B77/2,0))</f>
        <v>9</v>
      </c>
      <c r="AY77" s="13">
        <f>IF(T!AU57="ano",V!$B77,IF(T!AU57="",V!$B77/2,0))</f>
        <v>9</v>
      </c>
      <c r="AZ77" s="13">
        <f>IF(T!AV57="ano",V!$B77,IF(T!AV57="",V!$B77/2,0))</f>
        <v>9</v>
      </c>
      <c r="BA77" s="13">
        <f>IF(T!AW57="ano",V!$B77,IF(T!AW57="",V!$B77/2,0))</f>
        <v>9</v>
      </c>
      <c r="BB77" s="13">
        <f>IF(T!AX57="ano",V!$B77,IF(T!AX57="",V!$B77/2,0))</f>
        <v>9</v>
      </c>
      <c r="BC77" s="13">
        <f>IF(T!AY57="ano",V!$B77,IF(T!AY57="",V!$B77/2,0))</f>
        <v>9</v>
      </c>
      <c r="BD77" s="13">
        <f>IF(T!AZ57="ano",V!$B77,IF(T!AZ57="",V!$B77/2,0))</f>
        <v>9</v>
      </c>
      <c r="BE77" s="13">
        <f>IF(T!BA57="ano",V!$B77,IF(T!BA57="",V!$B77/2,0))</f>
        <v>9</v>
      </c>
      <c r="BF77" s="13">
        <f>IF(T!BB57="ano",V!$B77,IF(T!BB57="",V!$B77/2,0))</f>
        <v>9</v>
      </c>
    </row>
    <row r="78" spans="1:58" ht="11.25" hidden="1" outlineLevel="1">
      <c r="A78" s="23" t="s">
        <v>50</v>
      </c>
      <c r="B78" s="13">
        <v>5</v>
      </c>
      <c r="F78" s="19"/>
      <c r="G78" s="19"/>
      <c r="H78" s="13">
        <f>IF(T!D58="ano",V!$B78,IF(T!D58="",V!$B78/2,0))</f>
        <v>0</v>
      </c>
      <c r="I78" s="13">
        <f>IF(T!E58="ano",V!$B78,IF(T!E58="",V!$B78/2,0))</f>
        <v>5</v>
      </c>
      <c r="J78" s="13">
        <f>IF(T!F58="ano",V!$B78,IF(T!F58="",V!$B78/2,0))</f>
        <v>5</v>
      </c>
      <c r="K78" s="13">
        <f>IF(T!G58="ano",V!$B78,IF(T!G58="",V!$B78/2,0))</f>
        <v>0</v>
      </c>
      <c r="L78" s="13">
        <f>IF(T!H58="ano",V!$B78,IF(T!H58="",V!$B78/2,0))</f>
        <v>0</v>
      </c>
      <c r="M78" s="13">
        <f>IF(T!I58="ano",V!$B78,IF(T!I58="",V!$B78/2,0))</f>
        <v>0</v>
      </c>
      <c r="N78" s="13">
        <f>IF(T!J58="ano",V!$B78,IF(T!J58="",V!$B78/2,0))</f>
        <v>5</v>
      </c>
      <c r="O78" s="13">
        <f>IF(T!K58="ano",V!$B78,IF(T!K58="",V!$B78/2,0))</f>
        <v>5</v>
      </c>
      <c r="P78" s="13">
        <f>IF(T!L58="ano",V!$B78,IF(T!L58="",V!$B78/2,0))</f>
        <v>5</v>
      </c>
      <c r="Q78" s="13">
        <f>IF(T!M58="ano",V!$B78,IF(T!M58="",V!$B78/2,0))</f>
        <v>5</v>
      </c>
      <c r="R78" s="13">
        <f>IF(T!N58="ano",V!$B78,IF(T!N58="",V!$B78/2,0))</f>
        <v>5</v>
      </c>
      <c r="S78" s="13">
        <f>IF(T!O58="ano",V!$B78,IF(T!O58="",V!$B78/2,0))</f>
        <v>0</v>
      </c>
      <c r="T78" s="13">
        <f>IF(T!P58="ano",V!$B78,IF(T!P58="",V!$B78/2,0))</f>
        <v>5</v>
      </c>
      <c r="U78" s="13">
        <f>IF(T!Q58="ano",V!$B78,IF(T!Q58="",V!$B78/2,0))</f>
        <v>5</v>
      </c>
      <c r="V78" s="13">
        <f>IF(T!R58="ano",V!$B78,IF(T!R58="",V!$B78/2,0))</f>
        <v>5</v>
      </c>
      <c r="W78" s="13">
        <f>IF(T!S58="ano",V!$B78,IF(T!S58="",V!$B78/2,0))</f>
        <v>0</v>
      </c>
      <c r="X78" s="13">
        <f>IF(T!T58="ano",V!$B78,IF(T!T58="",V!$B78/2,0))</f>
        <v>0</v>
      </c>
      <c r="Y78" s="13">
        <f>IF(T!U58="ano",V!$B78,IF(T!U58="",V!$B78/2,0))</f>
        <v>0</v>
      </c>
      <c r="Z78" s="13">
        <f>IF(T!V58="ano",V!$B78,IF(T!V58="",V!$B78/2,0))</f>
        <v>0</v>
      </c>
      <c r="AA78" s="13">
        <f>IF(T!W58="ano",V!$B78,IF(T!W58="",V!$B78/2,0))</f>
        <v>0</v>
      </c>
      <c r="AB78" s="13">
        <f>IF(T!X58="ano",V!$B78,IF(T!X58="",V!$B78/2,0))</f>
        <v>0</v>
      </c>
      <c r="AC78" s="13">
        <f>IF(T!Y58="ano",V!$B78,IF(T!Y58="",V!$B78/2,0))</f>
        <v>0</v>
      </c>
      <c r="AD78" s="13">
        <f>IF(T!Z58="ano",V!$B78,IF(T!Z58="",V!$B78/2,0))</f>
        <v>0</v>
      </c>
      <c r="AE78" s="13">
        <f>IF(T!AA58="ano",V!$B78,IF(T!AA58="",V!$B78/2,0))</f>
        <v>0</v>
      </c>
      <c r="AF78" s="13">
        <f>IF(T!AB58="ano",V!$B78,IF(T!AB58="",V!$B78/2,0))</f>
        <v>0</v>
      </c>
      <c r="AG78" s="13">
        <f>IF(T!AC58="ano",V!$B78,IF(T!AC58="",V!$B78/2,0))</f>
        <v>0</v>
      </c>
      <c r="AH78" s="13">
        <f>IF(T!AD58="ano",V!$B78,IF(T!AD58="",V!$B78/2,0))</f>
        <v>0</v>
      </c>
      <c r="AI78" s="13">
        <f>IF(T!AE58="ano",V!$B78,IF(T!AE58="",V!$B78/2,0))</f>
        <v>5</v>
      </c>
      <c r="AJ78" s="13">
        <f>IF(T!AF58="ano",V!$B78,IF(T!AF58="",V!$B78/2,0))</f>
        <v>5</v>
      </c>
      <c r="AK78" s="13">
        <f>IF(T!AG58="ano",V!$B78,IF(T!AG58="",V!$B78/2,0))</f>
        <v>0</v>
      </c>
      <c r="AL78" s="13">
        <f>IF(T!AH58="ano",V!$B78,IF(T!AH58="",V!$B78/2,0))</f>
        <v>0</v>
      </c>
      <c r="AM78" s="13">
        <f>IF(T!AI58="ano",V!$B78,IF(T!AI58="",V!$B78/2,0))</f>
        <v>0</v>
      </c>
      <c r="AN78" s="13">
        <f>IF(T!AJ58="ano",V!$B78,IF(T!AJ58="",V!$B78/2,0))</f>
        <v>5</v>
      </c>
      <c r="AO78" s="13">
        <f>IF(T!AK58="ano",V!$B78,IF(T!AK58="",V!$B78/2,0))</f>
        <v>0</v>
      </c>
      <c r="AP78" s="13">
        <f>IF(T!AL58="ano",V!$B78,IF(T!AL58="",V!$B78/2,0))</f>
        <v>2.5</v>
      </c>
      <c r="AQ78" s="13">
        <f>IF(T!AM58="ano",V!$B78,IF(T!AM58="",V!$B78/2,0))</f>
        <v>2.5</v>
      </c>
      <c r="AR78" s="13">
        <f>IF(T!AN58="ano",V!$B78,IF(T!AN58="",V!$B78/2,0))</f>
        <v>2.5</v>
      </c>
      <c r="AS78" s="13">
        <f>IF(T!AO58="ano",V!$B78,IF(T!AO58="",V!$B78/2,0))</f>
        <v>0</v>
      </c>
      <c r="AT78" s="13">
        <f>IF(T!AP58="ano",V!$B78,IF(T!AP58="",V!$B78/2,0))</f>
        <v>0</v>
      </c>
      <c r="AU78" s="13">
        <f>IF(T!AQ58="ano",V!$B78,IF(T!AQ58="",V!$B78/2,0))</f>
        <v>0</v>
      </c>
      <c r="AV78" s="13">
        <f>IF(T!AR58="ano",V!$B78,IF(T!AR58="",V!$B78/2,0))</f>
        <v>5</v>
      </c>
      <c r="AW78" s="13">
        <f>IF(T!AS58="ano",V!$B78,IF(T!AS58="",V!$B78/2,0))</f>
        <v>0</v>
      </c>
      <c r="AX78" s="13">
        <f>IF(T!AT58="ano",V!$B78,IF(T!AT58="",V!$B78/2,0))</f>
        <v>0</v>
      </c>
      <c r="AY78" s="13">
        <f>IF(T!AU58="ano",V!$B78,IF(T!AU58="",V!$B78/2,0))</f>
        <v>5</v>
      </c>
      <c r="AZ78" s="13">
        <f>IF(T!AV58="ano",V!$B78,IF(T!AV58="",V!$B78/2,0))</f>
        <v>5</v>
      </c>
      <c r="BA78" s="13">
        <f>IF(T!AW58="ano",V!$B78,IF(T!AW58="",V!$B78/2,0))</f>
        <v>0</v>
      </c>
      <c r="BB78" s="13">
        <f>IF(T!AX58="ano",V!$B78,IF(T!AX58="",V!$B78/2,0))</f>
        <v>5</v>
      </c>
      <c r="BC78" s="13">
        <f>IF(T!AY58="ano",V!$B78,IF(T!AY58="",V!$B78/2,0))</f>
        <v>0</v>
      </c>
      <c r="BD78" s="13">
        <f>IF(T!AZ58="ano",V!$B78,IF(T!AZ58="",V!$B78/2,0))</f>
        <v>5</v>
      </c>
      <c r="BE78" s="13">
        <f>IF(T!BA58="ano",V!$B78,IF(T!BA58="",V!$B78/2,0))</f>
        <v>5</v>
      </c>
      <c r="BF78" s="13">
        <f>IF(T!BB58="ano",V!$B78,IF(T!BB58="",V!$B78/2,0))</f>
        <v>0</v>
      </c>
    </row>
    <row r="79" spans="1:58" ht="11.25" hidden="1" outlineLevel="1">
      <c r="A79" s="23" t="s">
        <v>51</v>
      </c>
      <c r="B79" s="13">
        <v>7.5</v>
      </c>
      <c r="F79" s="19"/>
      <c r="G79" s="19"/>
      <c r="H79" s="13">
        <f>IF(T!D59="ano",V!$B79,IF(T!D59="",V!$B79/2,0))</f>
        <v>0</v>
      </c>
      <c r="I79" s="13">
        <f>IF(T!E59="ano",V!$B79,IF(T!E59="",V!$B79/2,0))</f>
        <v>7.5</v>
      </c>
      <c r="J79" s="13">
        <f>IF(T!F59="ano",V!$B79,IF(T!F59="",V!$B79/2,0))</f>
        <v>7.5</v>
      </c>
      <c r="K79" s="13">
        <f>IF(T!G59="ano",V!$B79,IF(T!G59="",V!$B79/2,0))</f>
        <v>0</v>
      </c>
      <c r="L79" s="13">
        <f>IF(T!H59="ano",V!$B79,IF(T!H59="",V!$B79/2,0))</f>
        <v>0</v>
      </c>
      <c r="M79" s="13">
        <f>IF(T!I59="ano",V!$B79,IF(T!I59="",V!$B79/2,0))</f>
        <v>0</v>
      </c>
      <c r="N79" s="13">
        <f>IF(T!J59="ano",V!$B79,IF(T!J59="",V!$B79/2,0))</f>
        <v>0</v>
      </c>
      <c r="O79" s="13">
        <f>IF(T!K59="ano",V!$B79,IF(T!K59="",V!$B79/2,0))</f>
        <v>0</v>
      </c>
      <c r="P79" s="13">
        <f>IF(T!L59="ano",V!$B79,IF(T!L59="",V!$B79/2,0))</f>
        <v>0</v>
      </c>
      <c r="Q79" s="13">
        <f>IF(T!M59="ano",V!$B79,IF(T!M59="",V!$B79/2,0))</f>
        <v>7.5</v>
      </c>
      <c r="R79" s="13">
        <f>IF(T!N59="ano",V!$B79,IF(T!N59="",V!$B79/2,0))</f>
        <v>7.5</v>
      </c>
      <c r="S79" s="13">
        <f>IF(T!O59="ano",V!$B79,IF(T!O59="",V!$B79/2,0))</f>
        <v>0</v>
      </c>
      <c r="T79" s="13">
        <f>IF(T!P59="ano",V!$B79,IF(T!P59="",V!$B79/2,0))</f>
        <v>0</v>
      </c>
      <c r="U79" s="13">
        <f>IF(T!Q59="ano",V!$B79,IF(T!Q59="",V!$B79/2,0))</f>
        <v>0</v>
      </c>
      <c r="V79" s="13">
        <f>IF(T!R59="ano",V!$B79,IF(T!R59="",V!$B79/2,0))</f>
        <v>0</v>
      </c>
      <c r="W79" s="13">
        <f>IF(T!S59="ano",V!$B79,IF(T!S59="",V!$B79/2,0))</f>
        <v>0</v>
      </c>
      <c r="X79" s="13">
        <f>IF(T!T59="ano",V!$B79,IF(T!T59="",V!$B79/2,0))</f>
        <v>0</v>
      </c>
      <c r="Y79" s="13">
        <f>IF(T!U59="ano",V!$B79,IF(T!U59="",V!$B79/2,0))</f>
        <v>0</v>
      </c>
      <c r="Z79" s="13">
        <f>IF(T!V59="ano",V!$B79,IF(T!V59="",V!$B79/2,0))</f>
        <v>0</v>
      </c>
      <c r="AA79" s="13">
        <f>IF(T!W59="ano",V!$B79,IF(T!W59="",V!$B79/2,0))</f>
        <v>7.5</v>
      </c>
      <c r="AB79" s="13">
        <f>IF(T!X59="ano",V!$B79,IF(T!X59="",V!$B79/2,0))</f>
        <v>0</v>
      </c>
      <c r="AC79" s="13">
        <f>IF(T!Y59="ano",V!$B79,IF(T!Y59="",V!$B79/2,0))</f>
        <v>0</v>
      </c>
      <c r="AD79" s="13">
        <f>IF(T!Z59="ano",V!$B79,IF(T!Z59="",V!$B79/2,0))</f>
        <v>7.5</v>
      </c>
      <c r="AE79" s="13">
        <f>IF(T!AA59="ano",V!$B79,IF(T!AA59="",V!$B79/2,0))</f>
        <v>7.5</v>
      </c>
      <c r="AF79" s="13">
        <f>IF(T!AB59="ano",V!$B79,IF(T!AB59="",V!$B79/2,0))</f>
        <v>0</v>
      </c>
      <c r="AG79" s="13">
        <f>IF(T!AC59="ano",V!$B79,IF(T!AC59="",V!$B79/2,0))</f>
        <v>0</v>
      </c>
      <c r="AH79" s="13">
        <f>IF(T!AD59="ano",V!$B79,IF(T!AD59="",V!$B79/2,0))</f>
        <v>0</v>
      </c>
      <c r="AI79" s="13">
        <f>IF(T!AE59="ano",V!$B79,IF(T!AE59="",V!$B79/2,0))</f>
        <v>0</v>
      </c>
      <c r="AJ79" s="13">
        <f>IF(T!AF59="ano",V!$B79,IF(T!AF59="",V!$B79/2,0))</f>
        <v>0</v>
      </c>
      <c r="AK79" s="13">
        <f>IF(T!AG59="ano",V!$B79,IF(T!AG59="",V!$B79/2,0))</f>
        <v>0</v>
      </c>
      <c r="AL79" s="13">
        <f>IF(T!AH59="ano",V!$B79,IF(T!AH59="",V!$B79/2,0))</f>
        <v>7.5</v>
      </c>
      <c r="AM79" s="13">
        <f>IF(T!AI59="ano",V!$B79,IF(T!AI59="",V!$B79/2,0))</f>
        <v>7.5</v>
      </c>
      <c r="AN79" s="13">
        <f>IF(T!AJ59="ano",V!$B79,IF(T!AJ59="",V!$B79/2,0))</f>
        <v>0</v>
      </c>
      <c r="AO79" s="13">
        <f>IF(T!AK59="ano",V!$B79,IF(T!AK59="",V!$B79/2,0))</f>
        <v>7.5</v>
      </c>
      <c r="AP79" s="13">
        <f>IF(T!AL59="ano",V!$B79,IF(T!AL59="",V!$B79/2,0))</f>
        <v>0</v>
      </c>
      <c r="AQ79" s="13">
        <f>IF(T!AM59="ano",V!$B79,IF(T!AM59="",V!$B79/2,0))</f>
        <v>0</v>
      </c>
      <c r="AR79" s="13">
        <f>IF(T!AN59="ano",V!$B79,IF(T!AN59="",V!$B79/2,0))</f>
        <v>0</v>
      </c>
      <c r="AS79" s="13">
        <f>IF(T!AO59="ano",V!$B79,IF(T!AO59="",V!$B79/2,0))</f>
        <v>0</v>
      </c>
      <c r="AT79" s="13">
        <f>IF(T!AP59="ano",V!$B79,IF(T!AP59="",V!$B79/2,0))</f>
        <v>0</v>
      </c>
      <c r="AU79" s="13">
        <f>IF(T!AQ59="ano",V!$B79,IF(T!AQ59="",V!$B79/2,0))</f>
        <v>0</v>
      </c>
      <c r="AV79" s="13">
        <f>IF(T!AR59="ano",V!$B79,IF(T!AR59="",V!$B79/2,0))</f>
        <v>0</v>
      </c>
      <c r="AW79" s="13">
        <f>IF(T!AS59="ano",V!$B79,IF(T!AS59="",V!$B79/2,0))</f>
        <v>0</v>
      </c>
      <c r="AX79" s="13">
        <f>IF(T!AT59="ano",V!$B79,IF(T!AT59="",V!$B79/2,0))</f>
        <v>0</v>
      </c>
      <c r="AY79" s="13">
        <f>IF(T!AU59="ano",V!$B79,IF(T!AU59="",V!$B79/2,0))</f>
        <v>0</v>
      </c>
      <c r="AZ79" s="13">
        <f>IF(T!AV59="ano",V!$B79,IF(T!AV59="",V!$B79/2,0))</f>
        <v>0</v>
      </c>
      <c r="BA79" s="13">
        <f>IF(T!AW59="ano",V!$B79,IF(T!AW59="",V!$B79/2,0))</f>
        <v>0</v>
      </c>
      <c r="BB79" s="13">
        <f>IF(T!AX59="ano",V!$B79,IF(T!AX59="",V!$B79/2,0))</f>
        <v>7.5</v>
      </c>
      <c r="BC79" s="13">
        <f>IF(T!AY59="ano",V!$B79,IF(T!AY59="",V!$B79/2,0))</f>
        <v>7.5</v>
      </c>
      <c r="BD79" s="13">
        <f>IF(T!AZ59="ano",V!$B79,IF(T!AZ59="",V!$B79/2,0))</f>
        <v>7.5</v>
      </c>
      <c r="BE79" s="13">
        <f>IF(T!BA59="ano",V!$B79,IF(T!BA59="",V!$B79/2,0))</f>
        <v>7.5</v>
      </c>
      <c r="BF79" s="13">
        <f>IF(T!BB59="ano",V!$B79,IF(T!BB59="",V!$B79/2,0))</f>
        <v>7.5</v>
      </c>
    </row>
    <row r="80" spans="1:58" ht="11.25" hidden="1" outlineLevel="1">
      <c r="A80" s="23" t="s">
        <v>42</v>
      </c>
      <c r="B80" s="13">
        <v>5</v>
      </c>
      <c r="F80" s="19"/>
      <c r="G80" s="19"/>
      <c r="H80" s="13">
        <f>IF(T!D60="ano",V!$B80,IF(T!D60="",V!$B80/2,0))</f>
        <v>0</v>
      </c>
      <c r="I80" s="13">
        <f>IF(T!E60="ano",V!$B80,IF(T!E60="",V!$B80/2,0))</f>
        <v>0</v>
      </c>
      <c r="J80" s="13">
        <f>IF(T!F60="ano",V!$B80,IF(T!F60="",V!$B80/2,0))</f>
        <v>0</v>
      </c>
      <c r="K80" s="13">
        <f>IF(T!G60="ano",V!$B80,IF(T!G60="",V!$B80/2,0))</f>
        <v>0</v>
      </c>
      <c r="L80" s="13">
        <f>IF(T!H60="ano",V!$B80,IF(T!H60="",V!$B80/2,0))</f>
        <v>0</v>
      </c>
      <c r="M80" s="13">
        <f>IF(T!I60="ano",V!$B80,IF(T!I60="",V!$B80/2,0))</f>
        <v>0</v>
      </c>
      <c r="N80" s="13">
        <f>IF(T!J60="ano",V!$B80,IF(T!J60="",V!$B80/2,0))</f>
        <v>0</v>
      </c>
      <c r="O80" s="13">
        <f>IF(T!K60="ano",V!$B80,IF(T!K60="",V!$B80/2,0))</f>
        <v>0</v>
      </c>
      <c r="P80" s="13">
        <f>IF(T!L60="ano",V!$B80,IF(T!L60="",V!$B80/2,0))</f>
        <v>0</v>
      </c>
      <c r="Q80" s="13">
        <f>IF(T!M60="ano",V!$B80,IF(T!M60="",V!$B80/2,0))</f>
        <v>0</v>
      </c>
      <c r="R80" s="13">
        <f>IF(T!N60="ano",V!$B80,IF(T!N60="",V!$B80/2,0))</f>
        <v>5</v>
      </c>
      <c r="S80" s="13">
        <f>IF(T!O60="ano",V!$B80,IF(T!O60="",V!$B80/2,0))</f>
        <v>0</v>
      </c>
      <c r="T80" s="13">
        <f>IF(T!P60="ano",V!$B80,IF(T!P60="",V!$B80/2,0))</f>
        <v>0</v>
      </c>
      <c r="U80" s="13">
        <f>IF(T!Q60="ano",V!$B80,IF(T!Q60="",V!$B80/2,0))</f>
        <v>0</v>
      </c>
      <c r="V80" s="13">
        <f>IF(T!R60="ano",V!$B80,IF(T!R60="",V!$B80/2,0))</f>
        <v>0</v>
      </c>
      <c r="W80" s="13">
        <f>IF(T!S60="ano",V!$B80,IF(T!S60="",V!$B80/2,0))</f>
        <v>0</v>
      </c>
      <c r="X80" s="13">
        <f>IF(T!T60="ano",V!$B80,IF(T!T60="",V!$B80/2,0))</f>
        <v>0</v>
      </c>
      <c r="Y80" s="13">
        <f>IF(T!U60="ano",V!$B80,IF(T!U60="",V!$B80/2,0))</f>
        <v>0</v>
      </c>
      <c r="Z80" s="13">
        <f>IF(T!V60="ano",V!$B80,IF(T!V60="",V!$B80/2,0))</f>
        <v>0</v>
      </c>
      <c r="AA80" s="13">
        <f>IF(T!W60="ano",V!$B80,IF(T!W60="",V!$B80/2,0))</f>
        <v>5</v>
      </c>
      <c r="AB80" s="13">
        <f>IF(T!X60="ano",V!$B80,IF(T!X60="",V!$B80/2,0))</f>
        <v>5</v>
      </c>
      <c r="AC80" s="13">
        <f>IF(T!Y60="ano",V!$B80,IF(T!Y60="",V!$B80/2,0))</f>
        <v>5</v>
      </c>
      <c r="AD80" s="13">
        <f>IF(T!Z60="ano",V!$B80,IF(T!Z60="",V!$B80/2,0))</f>
        <v>5</v>
      </c>
      <c r="AE80" s="13">
        <f>IF(T!AA60="ano",V!$B80,IF(T!AA60="",V!$B80/2,0))</f>
        <v>0</v>
      </c>
      <c r="AF80" s="13">
        <f>IF(T!AB60="ano",V!$B80,IF(T!AB60="",V!$B80/2,0))</f>
        <v>0</v>
      </c>
      <c r="AG80" s="13">
        <f>IF(T!AC60="ano",V!$B80,IF(T!AC60="",V!$B80/2,0))</f>
        <v>0</v>
      </c>
      <c r="AH80" s="13">
        <f>IF(T!AD60="ano",V!$B80,IF(T!AD60="",V!$B80/2,0))</f>
        <v>0</v>
      </c>
      <c r="AI80" s="13">
        <f>IF(T!AE60="ano",V!$B80,IF(T!AE60="",V!$B80/2,0))</f>
        <v>0</v>
      </c>
      <c r="AJ80" s="13">
        <f>IF(T!AF60="ano",V!$B80,IF(T!AF60="",V!$B80/2,0))</f>
        <v>0</v>
      </c>
      <c r="AK80" s="13">
        <f>IF(T!AG60="ano",V!$B80,IF(T!AG60="",V!$B80/2,0))</f>
        <v>0</v>
      </c>
      <c r="AL80" s="13">
        <f>IF(T!AH60="ano",V!$B80,IF(T!AH60="",V!$B80/2,0))</f>
        <v>0</v>
      </c>
      <c r="AM80" s="13">
        <f>IF(T!AI60="ano",V!$B80,IF(T!AI60="",V!$B80/2,0))</f>
        <v>0</v>
      </c>
      <c r="AN80" s="13">
        <f>IF(T!AJ60="ano",V!$B80,IF(T!AJ60="",V!$B80/2,0))</f>
        <v>0</v>
      </c>
      <c r="AO80" s="13">
        <f>IF(T!AK60="ano",V!$B80,IF(T!AK60="",V!$B80/2,0))</f>
        <v>0</v>
      </c>
      <c r="AP80" s="13">
        <f>IF(T!AL60="ano",V!$B80,IF(T!AL60="",V!$B80/2,0))</f>
        <v>0</v>
      </c>
      <c r="AQ80" s="13">
        <f>IF(T!AM60="ano",V!$B80,IF(T!AM60="",V!$B80/2,0))</f>
        <v>0</v>
      </c>
      <c r="AR80" s="13">
        <f>IF(T!AN60="ano",V!$B80,IF(T!AN60="",V!$B80/2,0))</f>
        <v>5</v>
      </c>
      <c r="AS80" s="13">
        <f>IF(T!AO60="ano",V!$B80,IF(T!AO60="",V!$B80/2,0))</f>
        <v>0</v>
      </c>
      <c r="AT80" s="13">
        <f>IF(T!AP60="ano",V!$B80,IF(T!AP60="",V!$B80/2,0))</f>
        <v>0</v>
      </c>
      <c r="AU80" s="13">
        <f>IF(T!AQ60="ano",V!$B80,IF(T!AQ60="",V!$B80/2,0))</f>
        <v>0</v>
      </c>
      <c r="AV80" s="13">
        <f>IF(T!AR60="ano",V!$B80,IF(T!AR60="",V!$B80/2,0))</f>
        <v>0</v>
      </c>
      <c r="AW80" s="13">
        <f>IF(T!AS60="ano",V!$B80,IF(T!AS60="",V!$B80/2,0))</f>
        <v>0</v>
      </c>
      <c r="AX80" s="13">
        <f>IF(T!AT60="ano",V!$B80,IF(T!AT60="",V!$B80/2,0))</f>
        <v>0</v>
      </c>
      <c r="AY80" s="13">
        <f>IF(T!AU60="ano",V!$B80,IF(T!AU60="",V!$B80/2,0))</f>
        <v>0</v>
      </c>
      <c r="AZ80" s="13">
        <f>IF(T!AV60="ano",V!$B80,IF(T!AV60="",V!$B80/2,0))</f>
        <v>0</v>
      </c>
      <c r="BA80" s="13">
        <f>IF(T!AW60="ano",V!$B80,IF(T!AW60="",V!$B80/2,0))</f>
        <v>0</v>
      </c>
      <c r="BB80" s="13">
        <f>IF(T!AX60="ano",V!$B80,IF(T!AX60="",V!$B80/2,0))</f>
        <v>0</v>
      </c>
      <c r="BC80" s="13">
        <f>IF(T!AY60="ano",V!$B80,IF(T!AY60="",V!$B80/2,0))</f>
        <v>5</v>
      </c>
      <c r="BD80" s="13">
        <f>IF(T!AZ60="ano",V!$B80,IF(T!AZ60="",V!$B80/2,0))</f>
        <v>0</v>
      </c>
      <c r="BE80" s="13">
        <f>IF(T!BA60="ano",V!$B80,IF(T!BA60="",V!$B80/2,0))</f>
        <v>0</v>
      </c>
      <c r="BF80" s="13">
        <f>IF(T!BB60="ano",V!$B80,IF(T!BB60="",V!$B80/2,0))</f>
        <v>0</v>
      </c>
    </row>
    <row r="81" spans="1:58" ht="11.25" hidden="1" outlineLevel="1">
      <c r="A81" s="23" t="s">
        <v>74</v>
      </c>
      <c r="B81" s="13">
        <v>6</v>
      </c>
      <c r="F81" s="19"/>
      <c r="G81" s="19"/>
      <c r="H81" s="13">
        <f>IF(T!D61="ano",V!$B81,IF(T!D61="",V!$B81/2,0))</f>
        <v>0</v>
      </c>
      <c r="I81" s="13">
        <f>IF(T!E61="ano",V!$B81,IF(T!E61="",V!$B81/2,0))</f>
        <v>6</v>
      </c>
      <c r="J81" s="13">
        <f>IF(T!F61="ano",V!$B81,IF(T!F61="",V!$B81/2,0))</f>
        <v>6</v>
      </c>
      <c r="K81" s="13">
        <f>IF(T!G61="ano",V!$B81,IF(T!G61="",V!$B81/2,0))</f>
        <v>0</v>
      </c>
      <c r="L81" s="13">
        <f>IF(T!H61="ano",V!$B81,IF(T!H61="",V!$B81/2,0))</f>
        <v>0</v>
      </c>
      <c r="M81" s="13">
        <f>IF(T!I61="ano",V!$B81,IF(T!I61="",V!$B81/2,0))</f>
        <v>0</v>
      </c>
      <c r="N81" s="13">
        <f>IF(T!J61="ano",V!$B81,IF(T!J61="",V!$B81/2,0))</f>
        <v>0</v>
      </c>
      <c r="O81" s="13">
        <f>IF(T!K61="ano",V!$B81,IF(T!K61="",V!$B81/2,0))</f>
        <v>0</v>
      </c>
      <c r="P81" s="13">
        <f>IF(T!L61="ano",V!$B81,IF(T!L61="",V!$B81/2,0))</f>
        <v>0</v>
      </c>
      <c r="Q81" s="13">
        <f>IF(T!M61="ano",V!$B81,IF(T!M61="",V!$B81/2,0))</f>
        <v>0</v>
      </c>
      <c r="R81" s="13">
        <f>IF(T!N61="ano",V!$B81,IF(T!N61="",V!$B81/2,0))</f>
        <v>6</v>
      </c>
      <c r="S81" s="13">
        <f>IF(T!O61="ano",V!$B81,IF(T!O61="",V!$B81/2,0))</f>
        <v>0</v>
      </c>
      <c r="T81" s="13">
        <f>IF(T!P61="ano",V!$B81,IF(T!P61="",V!$B81/2,0))</f>
        <v>0</v>
      </c>
      <c r="U81" s="13">
        <f>IF(T!Q61="ano",V!$B81,IF(T!Q61="",V!$B81/2,0))</f>
        <v>0</v>
      </c>
      <c r="V81" s="13">
        <f>IF(T!R61="ano",V!$B81,IF(T!R61="",V!$B81/2,0))</f>
        <v>0</v>
      </c>
      <c r="W81" s="13">
        <f>IF(T!S61="ano",V!$B81,IF(T!S61="",V!$B81/2,0))</f>
        <v>0</v>
      </c>
      <c r="X81" s="13">
        <f>IF(T!T61="ano",V!$B81,IF(T!T61="",V!$B81/2,0))</f>
        <v>0</v>
      </c>
      <c r="Y81" s="13">
        <f>IF(T!U61="ano",V!$B81,IF(T!U61="",V!$B81/2,0))</f>
        <v>0</v>
      </c>
      <c r="Z81" s="13">
        <f>IF(T!V61="ano",V!$B81,IF(T!V61="",V!$B81/2,0))</f>
        <v>0</v>
      </c>
      <c r="AA81" s="13">
        <f>IF(T!W61="ano",V!$B81,IF(T!W61="",V!$B81/2,0))</f>
        <v>0</v>
      </c>
      <c r="AB81" s="13">
        <f>IF(T!X61="ano",V!$B81,IF(T!X61="",V!$B81/2,0))</f>
        <v>0</v>
      </c>
      <c r="AC81" s="13">
        <f>IF(T!Y61="ano",V!$B81,IF(T!Y61="",V!$B81/2,0))</f>
        <v>0</v>
      </c>
      <c r="AD81" s="13">
        <f>IF(T!Z61="ano",V!$B81,IF(T!Z61="",V!$B81/2,0))</f>
        <v>0</v>
      </c>
      <c r="AE81" s="13">
        <f>IF(T!AA61="ano",V!$B81,IF(T!AA61="",V!$B81/2,0))</f>
        <v>0</v>
      </c>
      <c r="AF81" s="13">
        <f>IF(T!AB61="ano",V!$B81,IF(T!AB61="",V!$B81/2,0))</f>
        <v>0</v>
      </c>
      <c r="AG81" s="13">
        <f>IF(T!AC61="ano",V!$B81,IF(T!AC61="",V!$B81/2,0))</f>
        <v>0</v>
      </c>
      <c r="AH81" s="13">
        <f>IF(T!AD61="ano",V!$B81,IF(T!AD61="",V!$B81/2,0))</f>
        <v>0</v>
      </c>
      <c r="AI81" s="13">
        <f>IF(T!AE61="ano",V!$B81,IF(T!AE61="",V!$B81/2,0))</f>
        <v>0</v>
      </c>
      <c r="AJ81" s="13">
        <f>IF(T!AF61="ano",V!$B81,IF(T!AF61="",V!$B81/2,0))</f>
        <v>0</v>
      </c>
      <c r="AK81" s="13">
        <f>IF(T!AG61="ano",V!$B81,IF(T!AG61="",V!$B81/2,0))</f>
        <v>0</v>
      </c>
      <c r="AL81" s="13">
        <f>IF(T!AH61="ano",V!$B81,IF(T!AH61="",V!$B81/2,0))</f>
        <v>0</v>
      </c>
      <c r="AM81" s="13">
        <f>IF(T!AI61="ano",V!$B81,IF(T!AI61="",V!$B81/2,0))</f>
        <v>0</v>
      </c>
      <c r="AN81" s="13">
        <f>IF(T!AJ61="ano",V!$B81,IF(T!AJ61="",V!$B81/2,0))</f>
        <v>0</v>
      </c>
      <c r="AO81" s="13">
        <f>IF(T!AK61="ano",V!$B81,IF(T!AK61="",V!$B81/2,0))</f>
        <v>0</v>
      </c>
      <c r="AP81" s="13">
        <f>IF(T!AL61="ano",V!$B81,IF(T!AL61="",V!$B81/2,0))</f>
        <v>0</v>
      </c>
      <c r="AQ81" s="13">
        <f>IF(T!AM61="ano",V!$B81,IF(T!AM61="",V!$B81/2,0))</f>
        <v>0</v>
      </c>
      <c r="AR81" s="13">
        <f>IF(T!AN61="ano",V!$B81,IF(T!AN61="",V!$B81/2,0))</f>
        <v>0</v>
      </c>
      <c r="AS81" s="13">
        <f>IF(T!AO61="ano",V!$B81,IF(T!AO61="",V!$B81/2,0))</f>
        <v>0</v>
      </c>
      <c r="AT81" s="13">
        <f>IF(T!AP61="ano",V!$B81,IF(T!AP61="",V!$B81/2,0))</f>
        <v>0</v>
      </c>
      <c r="AU81" s="13">
        <f>IF(T!AQ61="ano",V!$B81,IF(T!AQ61="",V!$B81/2,0))</f>
        <v>0</v>
      </c>
      <c r="AV81" s="13">
        <f>IF(T!AR61="ano",V!$B81,IF(T!AR61="",V!$B81/2,0))</f>
        <v>0</v>
      </c>
      <c r="AW81" s="13">
        <f>IF(T!AS61="ano",V!$B81,IF(T!AS61="",V!$B81/2,0))</f>
        <v>0</v>
      </c>
      <c r="AX81" s="13">
        <f>IF(T!AT61="ano",V!$B81,IF(T!AT61="",V!$B81/2,0))</f>
        <v>0</v>
      </c>
      <c r="AY81" s="13">
        <f>IF(T!AU61="ano",V!$B81,IF(T!AU61="",V!$B81/2,0))</f>
        <v>0</v>
      </c>
      <c r="AZ81" s="13">
        <f>IF(T!AV61="ano",V!$B81,IF(T!AV61="",V!$B81/2,0))</f>
        <v>0</v>
      </c>
      <c r="BA81" s="13">
        <f>IF(T!AW61="ano",V!$B81,IF(T!AW61="",V!$B81/2,0))</f>
        <v>0</v>
      </c>
      <c r="BB81" s="13">
        <f>IF(T!AX61="ano",V!$B81,IF(T!AX61="",V!$B81/2,0))</f>
        <v>0</v>
      </c>
      <c r="BC81" s="13">
        <f>IF(T!AY61="ano",V!$B81,IF(T!AY61="",V!$B81/2,0))</f>
        <v>0</v>
      </c>
      <c r="BD81" s="13">
        <f>IF(T!AZ61="ano",V!$B81,IF(T!AZ61="",V!$B81/2,0))</f>
        <v>0</v>
      </c>
      <c r="BE81" s="13">
        <f>IF(T!BA61="ano",V!$B81,IF(T!BA61="",V!$B81/2,0))</f>
        <v>0</v>
      </c>
      <c r="BF81" s="13">
        <f>IF(T!BB61="ano",V!$B81,IF(T!BB61="",V!$B81/2,0))</f>
        <v>0</v>
      </c>
    </row>
    <row r="82" spans="1:58" ht="11.25" hidden="1" outlineLevel="1">
      <c r="A82" s="23" t="s">
        <v>52</v>
      </c>
      <c r="B82" s="13">
        <v>9</v>
      </c>
      <c r="F82" s="19"/>
      <c r="G82" s="19"/>
      <c r="H82" s="13">
        <f>IF(T!D62="ano",V!$B82,IF(T!D62="",V!$B82/2,0))</f>
        <v>9</v>
      </c>
      <c r="I82" s="13">
        <f>IF(T!E62="ano",V!$B82,IF(T!E62="",V!$B82/2,0))</f>
        <v>9</v>
      </c>
      <c r="J82" s="13">
        <f>IF(T!F62="ano",V!$B82,IF(T!F62="",V!$B82/2,0))</f>
        <v>9</v>
      </c>
      <c r="K82" s="13">
        <f>IF(T!G62="ano",V!$B82,IF(T!G62="",V!$B82/2,0))</f>
        <v>0</v>
      </c>
      <c r="L82" s="13">
        <f>IF(T!H62="ano",V!$B82,IF(T!H62="",V!$B82/2,0))</f>
        <v>9</v>
      </c>
      <c r="M82" s="13">
        <f>IF(T!I62="ano",V!$B82,IF(T!I62="",V!$B82/2,0))</f>
        <v>9</v>
      </c>
      <c r="N82" s="13">
        <f>IF(T!J62="ano",V!$B82,IF(T!J62="",V!$B82/2,0))</f>
        <v>0</v>
      </c>
      <c r="O82" s="13">
        <f>IF(T!K62="ano",V!$B82,IF(T!K62="",V!$B82/2,0))</f>
        <v>0</v>
      </c>
      <c r="P82" s="13">
        <f>IF(T!L62="ano",V!$B82,IF(T!L62="",V!$B82/2,0))</f>
        <v>4.5</v>
      </c>
      <c r="Q82" s="13">
        <f>IF(T!M62="ano",V!$B82,IF(T!M62="",V!$B82/2,0))</f>
        <v>9</v>
      </c>
      <c r="R82" s="13">
        <f>IF(T!N62="ano",V!$B82,IF(T!N62="",V!$B82/2,0))</f>
        <v>9</v>
      </c>
      <c r="S82" s="13">
        <f>IF(T!O62="ano",V!$B82,IF(T!O62="",V!$B82/2,0))</f>
        <v>0</v>
      </c>
      <c r="T82" s="13">
        <f>IF(T!P62="ano",V!$B82,IF(T!P62="",V!$B82/2,0))</f>
        <v>0</v>
      </c>
      <c r="U82" s="13">
        <f>IF(T!Q62="ano",V!$B82,IF(T!Q62="",V!$B82/2,0))</f>
        <v>0</v>
      </c>
      <c r="V82" s="13">
        <f>IF(T!R62="ano",V!$B82,IF(T!R62="",V!$B82/2,0))</f>
        <v>0</v>
      </c>
      <c r="W82" s="13">
        <f>IF(T!S62="ano",V!$B82,IF(T!S62="",V!$B82/2,0))</f>
        <v>0</v>
      </c>
      <c r="X82" s="13">
        <f>IF(T!T62="ano",V!$B82,IF(T!T62="",V!$B82/2,0))</f>
        <v>0</v>
      </c>
      <c r="Y82" s="13">
        <f>IF(T!U62="ano",V!$B82,IF(T!U62="",V!$B82/2,0))</f>
        <v>0</v>
      </c>
      <c r="Z82" s="13">
        <f>IF(T!V62="ano",V!$B82,IF(T!V62="",V!$B82/2,0))</f>
        <v>9</v>
      </c>
      <c r="AA82" s="13">
        <f>IF(T!W62="ano",V!$B82,IF(T!W62="",V!$B82/2,0))</f>
        <v>9</v>
      </c>
      <c r="AB82" s="13">
        <f>IF(T!X62="ano",V!$B82,IF(T!X62="",V!$B82/2,0))</f>
        <v>0</v>
      </c>
      <c r="AC82" s="13">
        <f>IF(T!Y62="ano",V!$B82,IF(T!Y62="",V!$B82/2,0))</f>
        <v>0</v>
      </c>
      <c r="AD82" s="13">
        <f>IF(T!Z62="ano",V!$B82,IF(T!Z62="",V!$B82/2,0))</f>
        <v>0</v>
      </c>
      <c r="AE82" s="13">
        <f>IF(T!AA62="ano",V!$B82,IF(T!AA62="",V!$B82/2,0))</f>
        <v>0</v>
      </c>
      <c r="AF82" s="13">
        <f>IF(T!AB62="ano",V!$B82,IF(T!AB62="",V!$B82/2,0))</f>
        <v>0</v>
      </c>
      <c r="AG82" s="13">
        <f>IF(T!AC62="ano",V!$B82,IF(T!AC62="",V!$B82/2,0))</f>
        <v>0</v>
      </c>
      <c r="AH82" s="13">
        <f>IF(T!AD62="ano",V!$B82,IF(T!AD62="",V!$B82/2,0))</f>
        <v>0</v>
      </c>
      <c r="AI82" s="13">
        <f>IF(T!AE62="ano",V!$B82,IF(T!AE62="",V!$B82/2,0))</f>
        <v>9</v>
      </c>
      <c r="AJ82" s="13">
        <f>IF(T!AF62="ano",V!$B82,IF(T!AF62="",V!$B82/2,0))</f>
        <v>9</v>
      </c>
      <c r="AK82" s="13">
        <f>IF(T!AG62="ano",V!$B82,IF(T!AG62="",V!$B82/2,0))</f>
        <v>0</v>
      </c>
      <c r="AL82" s="13">
        <f>IF(T!AH62="ano",V!$B82,IF(T!AH62="",V!$B82/2,0))</f>
        <v>9</v>
      </c>
      <c r="AM82" s="13">
        <f>IF(T!AI62="ano",V!$B82,IF(T!AI62="",V!$B82/2,0))</f>
        <v>9</v>
      </c>
      <c r="AN82" s="13">
        <f>IF(T!AJ62="ano",V!$B82,IF(T!AJ62="",V!$B82/2,0))</f>
        <v>9</v>
      </c>
      <c r="AO82" s="13">
        <f>IF(T!AK62="ano",V!$B82,IF(T!AK62="",V!$B82/2,0))</f>
        <v>9</v>
      </c>
      <c r="AP82" s="13">
        <f>IF(T!AL62="ano",V!$B82,IF(T!AL62="",V!$B82/2,0))</f>
        <v>9</v>
      </c>
      <c r="AQ82" s="13">
        <f>IF(T!AM62="ano",V!$B82,IF(T!AM62="",V!$B82/2,0))</f>
        <v>9</v>
      </c>
      <c r="AR82" s="13">
        <f>IF(T!AN62="ano",V!$B82,IF(T!AN62="",V!$B82/2,0))</f>
        <v>9</v>
      </c>
      <c r="AS82" s="13">
        <f>IF(T!AO62="ano",V!$B82,IF(T!AO62="",V!$B82/2,0))</f>
        <v>0</v>
      </c>
      <c r="AT82" s="13">
        <f>IF(T!AP62="ano",V!$B82,IF(T!AP62="",V!$B82/2,0))</f>
        <v>0</v>
      </c>
      <c r="AU82" s="13">
        <f>IF(T!AQ62="ano",V!$B82,IF(T!AQ62="",V!$B82/2,0))</f>
        <v>0</v>
      </c>
      <c r="AV82" s="13">
        <f>IF(T!AR62="ano",V!$B82,IF(T!AR62="",V!$B82/2,0))</f>
        <v>0</v>
      </c>
      <c r="AW82" s="13">
        <f>IF(T!AS62="ano",V!$B82,IF(T!AS62="",V!$B82/2,0))</f>
        <v>0</v>
      </c>
      <c r="AX82" s="13">
        <f>IF(T!AT62="ano",V!$B82,IF(T!AT62="",V!$B82/2,0))</f>
        <v>0</v>
      </c>
      <c r="AY82" s="13">
        <f>IF(T!AU62="ano",V!$B82,IF(T!AU62="",V!$B82/2,0))</f>
        <v>9</v>
      </c>
      <c r="AZ82" s="13">
        <f>IF(T!AV62="ano",V!$B82,IF(T!AV62="",V!$B82/2,0))</f>
        <v>9</v>
      </c>
      <c r="BA82" s="13">
        <f>IF(T!AW62="ano",V!$B82,IF(T!AW62="",V!$B82/2,0))</f>
        <v>9</v>
      </c>
      <c r="BB82" s="13">
        <f>IF(T!AX62="ano",V!$B82,IF(T!AX62="",V!$B82/2,0))</f>
        <v>9</v>
      </c>
      <c r="BC82" s="13">
        <f>IF(T!AY62="ano",V!$B82,IF(T!AY62="",V!$B82/2,0))</f>
        <v>9</v>
      </c>
      <c r="BD82" s="13">
        <f>IF(T!AZ62="ano",V!$B82,IF(T!AZ62="",V!$B82/2,0))</f>
        <v>9</v>
      </c>
      <c r="BE82" s="13">
        <f>IF(T!BA62="ano",V!$B82,IF(T!BA62="",V!$B82/2,0))</f>
        <v>9</v>
      </c>
      <c r="BF82" s="13">
        <f>IF(T!BB62="ano",V!$B82,IF(T!BB62="",V!$B82/2,0))</f>
        <v>9</v>
      </c>
    </row>
    <row r="83" spans="1:58" ht="11.25" hidden="1" outlineLevel="1">
      <c r="A83" s="23" t="s">
        <v>53</v>
      </c>
      <c r="B83" s="13">
        <v>7.5</v>
      </c>
      <c r="F83" s="19"/>
      <c r="G83" s="19"/>
      <c r="H83" s="13">
        <f>IF(T!D63="ano",V!$B83,IF(T!D63="",V!$B83/2,0))</f>
        <v>0</v>
      </c>
      <c r="I83" s="13">
        <f>IF(T!E63="ano",V!$B83,IF(T!E63="",V!$B83/2,0))</f>
        <v>0</v>
      </c>
      <c r="J83" s="13">
        <f>IF(T!F63="ano",V!$B83,IF(T!F63="",V!$B83/2,0))</f>
        <v>0</v>
      </c>
      <c r="K83" s="13">
        <f>IF(T!G63="ano",V!$B83,IF(T!G63="",V!$B83/2,0))</f>
        <v>3.75</v>
      </c>
      <c r="L83" s="13">
        <f>IF(T!H63="ano",V!$B83,IF(T!H63="",V!$B83/2,0))</f>
        <v>0</v>
      </c>
      <c r="M83" s="13">
        <f>IF(T!I63="ano",V!$B83,IF(T!I63="",V!$B83/2,0))</f>
        <v>0</v>
      </c>
      <c r="N83" s="13">
        <f>IF(T!J63="ano",V!$B83,IF(T!J63="",V!$B83/2,0))</f>
        <v>7.5</v>
      </c>
      <c r="O83" s="13">
        <f>IF(T!K63="ano",V!$B83,IF(T!K63="",V!$B83/2,0))</f>
        <v>7.5</v>
      </c>
      <c r="P83" s="13">
        <f>IF(T!L63="ano",V!$B83,IF(T!L63="",V!$B83/2,0))</f>
        <v>7.5</v>
      </c>
      <c r="Q83" s="13">
        <f>IF(T!M63="ano",V!$B83,IF(T!M63="",V!$B83/2,0))</f>
        <v>7.5</v>
      </c>
      <c r="R83" s="13">
        <f>IF(T!N63="ano",V!$B83,IF(T!N63="",V!$B83/2,0))</f>
        <v>7.5</v>
      </c>
      <c r="S83" s="13">
        <f>IF(T!O63="ano",V!$B83,IF(T!O63="",V!$B83/2,0))</f>
        <v>0</v>
      </c>
      <c r="T83" s="13">
        <f>IF(T!P63="ano",V!$B83,IF(T!P63="",V!$B83/2,0))</f>
        <v>7.5</v>
      </c>
      <c r="U83" s="13">
        <f>IF(T!Q63="ano",V!$B83,IF(T!Q63="",V!$B83/2,0))</f>
        <v>7.5</v>
      </c>
      <c r="V83" s="13">
        <f>IF(T!R63="ano",V!$B83,IF(T!R63="",V!$B83/2,0))</f>
        <v>7.5</v>
      </c>
      <c r="W83" s="13">
        <f>IF(T!S63="ano",V!$B83,IF(T!S63="",V!$B83/2,0))</f>
        <v>7.5</v>
      </c>
      <c r="X83" s="13">
        <f>IF(T!T63="ano",V!$B83,IF(T!T63="",V!$B83/2,0))</f>
        <v>7.5</v>
      </c>
      <c r="Y83" s="13">
        <f>IF(T!U63="ano",V!$B83,IF(T!U63="",V!$B83/2,0))</f>
        <v>7.5</v>
      </c>
      <c r="Z83" s="13">
        <f>IF(T!V63="ano",V!$B83,IF(T!V63="",V!$B83/2,0))</f>
        <v>7.5</v>
      </c>
      <c r="AA83" s="13">
        <f>IF(T!W63="ano",V!$B83,IF(T!W63="",V!$B83/2,0))</f>
        <v>7.5</v>
      </c>
      <c r="AB83" s="13">
        <f>IF(T!X63="ano",V!$B83,IF(T!X63="",V!$B83/2,0))</f>
        <v>7.5</v>
      </c>
      <c r="AC83" s="13">
        <f>IF(T!Y63="ano",V!$B83,IF(T!Y63="",V!$B83/2,0))</f>
        <v>7.5</v>
      </c>
      <c r="AD83" s="13">
        <f>IF(T!Z63="ano",V!$B83,IF(T!Z63="",V!$B83/2,0))</f>
        <v>7.5</v>
      </c>
      <c r="AE83" s="13">
        <f>IF(T!AA63="ano",V!$B83,IF(T!AA63="",V!$B83/2,0))</f>
        <v>7.5</v>
      </c>
      <c r="AF83" s="13">
        <f>IF(T!AB63="ano",V!$B83,IF(T!AB63="",V!$B83/2,0))</f>
        <v>7.5</v>
      </c>
      <c r="AG83" s="13">
        <f>IF(T!AC63="ano",V!$B83,IF(T!AC63="",V!$B83/2,0))</f>
        <v>7.5</v>
      </c>
      <c r="AH83" s="13">
        <f>IF(T!AD63="ano",V!$B83,IF(T!AD63="",V!$B83/2,0))</f>
        <v>0</v>
      </c>
      <c r="AI83" s="13">
        <f>IF(T!AE63="ano",V!$B83,IF(T!AE63="",V!$B83/2,0))</f>
        <v>0</v>
      </c>
      <c r="AJ83" s="13">
        <f>IF(T!AF63="ano",V!$B83,IF(T!AF63="",V!$B83/2,0))</f>
        <v>0</v>
      </c>
      <c r="AK83" s="13">
        <f>IF(T!AG63="ano",V!$B83,IF(T!AG63="",V!$B83/2,0))</f>
        <v>0</v>
      </c>
      <c r="AL83" s="13">
        <f>IF(T!AH63="ano",V!$B83,IF(T!AH63="",V!$B83/2,0))</f>
        <v>0</v>
      </c>
      <c r="AM83" s="13">
        <f>IF(T!AI63="ano",V!$B83,IF(T!AI63="",V!$B83/2,0))</f>
        <v>0</v>
      </c>
      <c r="AN83" s="13">
        <f>IF(T!AJ63="ano",V!$B83,IF(T!AJ63="",V!$B83/2,0))</f>
        <v>0</v>
      </c>
      <c r="AO83" s="13">
        <f>IF(T!AK63="ano",V!$B83,IF(T!AK63="",V!$B83/2,0))</f>
        <v>0</v>
      </c>
      <c r="AP83" s="13">
        <f>IF(T!AL63="ano",V!$B83,IF(T!AL63="",V!$B83/2,0))</f>
        <v>0</v>
      </c>
      <c r="AQ83" s="13">
        <f>IF(T!AM63="ano",V!$B83,IF(T!AM63="",V!$B83/2,0))</f>
        <v>0</v>
      </c>
      <c r="AR83" s="13">
        <f>IF(T!AN63="ano",V!$B83,IF(T!AN63="",V!$B83/2,0))</f>
        <v>0</v>
      </c>
      <c r="AS83" s="13">
        <f>IF(T!AO63="ano",V!$B83,IF(T!AO63="",V!$B83/2,0))</f>
        <v>0</v>
      </c>
      <c r="AT83" s="13">
        <f>IF(T!AP63="ano",V!$B83,IF(T!AP63="",V!$B83/2,0))</f>
        <v>0</v>
      </c>
      <c r="AU83" s="13">
        <f>IF(T!AQ63="ano",V!$B83,IF(T!AQ63="",V!$B83/2,0))</f>
        <v>0</v>
      </c>
      <c r="AV83" s="13">
        <f>IF(T!AR63="ano",V!$B83,IF(T!AR63="",V!$B83/2,0))</f>
        <v>0</v>
      </c>
      <c r="AW83" s="13">
        <f>IF(T!AS63="ano",V!$B83,IF(T!AS63="",V!$B83/2,0))</f>
        <v>0</v>
      </c>
      <c r="AX83" s="13">
        <f>IF(T!AT63="ano",V!$B83,IF(T!AT63="",V!$B83/2,0))</f>
        <v>0</v>
      </c>
      <c r="AY83" s="13">
        <f>IF(T!AU63="ano",V!$B83,IF(T!AU63="",V!$B83/2,0))</f>
        <v>7.5</v>
      </c>
      <c r="AZ83" s="13">
        <f>IF(T!AV63="ano",V!$B83,IF(T!AV63="",V!$B83/2,0))</f>
        <v>7.5</v>
      </c>
      <c r="BA83" s="13">
        <f>IF(T!AW63="ano",V!$B83,IF(T!AW63="",V!$B83/2,0))</f>
        <v>0</v>
      </c>
      <c r="BB83" s="13">
        <f>IF(T!AX63="ano",V!$B83,IF(T!AX63="",V!$B83/2,0))</f>
        <v>7.5</v>
      </c>
      <c r="BC83" s="13">
        <f>IF(T!AY63="ano",V!$B83,IF(T!AY63="",V!$B83/2,0))</f>
        <v>0</v>
      </c>
      <c r="BD83" s="13">
        <f>IF(T!AZ63="ano",V!$B83,IF(T!AZ63="",V!$B83/2,0))</f>
        <v>7.5</v>
      </c>
      <c r="BE83" s="13">
        <f>IF(T!BA63="ano",V!$B83,IF(T!BA63="",V!$B83/2,0))</f>
        <v>0</v>
      </c>
      <c r="BF83" s="13">
        <f>IF(T!BB63="ano",V!$B83,IF(T!BB63="",V!$B83/2,0))</f>
        <v>0</v>
      </c>
    </row>
    <row r="84" spans="1:58" ht="11.25" hidden="1" outlineLevel="1">
      <c r="A84" s="23" t="s">
        <v>54</v>
      </c>
      <c r="B84" s="13">
        <v>9.5</v>
      </c>
      <c r="F84" s="19"/>
      <c r="G84" s="19"/>
      <c r="H84" s="13">
        <f>IF(T!D64="ano",V!$B84,IF(T!D64="",V!$B84/2,0))</f>
        <v>9.5</v>
      </c>
      <c r="I84" s="13">
        <f>IF(T!E64="ano",V!$B84,IF(T!E64="",V!$B84/2,0))</f>
        <v>9.5</v>
      </c>
      <c r="J84" s="13">
        <f>IF(T!F64="ano",V!$B84,IF(T!F64="",V!$B84/2,0))</f>
        <v>9.5</v>
      </c>
      <c r="K84" s="13">
        <f>IF(T!G64="ano",V!$B84,IF(T!G64="",V!$B84/2,0))</f>
        <v>0</v>
      </c>
      <c r="L84" s="13">
        <f>IF(T!H64="ano",V!$B84,IF(T!H64="",V!$B84/2,0))</f>
        <v>9.5</v>
      </c>
      <c r="M84" s="13">
        <f>IF(T!I64="ano",V!$B84,IF(T!I64="",V!$B84/2,0))</f>
        <v>0</v>
      </c>
      <c r="N84" s="13">
        <f>IF(T!J64="ano",V!$B84,IF(T!J64="",V!$B84/2,0))</f>
        <v>0</v>
      </c>
      <c r="O84" s="13">
        <f>IF(T!K64="ano",V!$B84,IF(T!K64="",V!$B84/2,0))</f>
        <v>0</v>
      </c>
      <c r="P84" s="13">
        <f>IF(T!L64="ano",V!$B84,IF(T!L64="",V!$B84/2,0))</f>
        <v>9.5</v>
      </c>
      <c r="Q84" s="13">
        <f>IF(T!M64="ano",V!$B84,IF(T!M64="",V!$B84/2,0))</f>
        <v>9.5</v>
      </c>
      <c r="R84" s="13">
        <f>IF(T!N64="ano",V!$B84,IF(T!N64="",V!$B84/2,0))</f>
        <v>9.5</v>
      </c>
      <c r="S84" s="13">
        <f>IF(T!O64="ano",V!$B84,IF(T!O64="",V!$B84/2,0))</f>
        <v>9.5</v>
      </c>
      <c r="T84" s="13">
        <f>IF(T!P64="ano",V!$B84,IF(T!P64="",V!$B84/2,0))</f>
        <v>9.5</v>
      </c>
      <c r="U84" s="13">
        <f>IF(T!Q64="ano",V!$B84,IF(T!Q64="",V!$B84/2,0))</f>
        <v>9.5</v>
      </c>
      <c r="V84" s="13">
        <f>IF(T!R64="ano",V!$B84,IF(T!R64="",V!$B84/2,0))</f>
        <v>9.5</v>
      </c>
      <c r="W84" s="13">
        <f>IF(T!S64="ano",V!$B84,IF(T!S64="",V!$B84/2,0))</f>
        <v>0</v>
      </c>
      <c r="X84" s="13">
        <f>IF(T!T64="ano",V!$B84,IF(T!T64="",V!$B84/2,0))</f>
        <v>0</v>
      </c>
      <c r="Y84" s="13">
        <f>IF(T!U64="ano",V!$B84,IF(T!U64="",V!$B84/2,0))</f>
        <v>0</v>
      </c>
      <c r="Z84" s="13">
        <f>IF(T!V64="ano",V!$B84,IF(T!V64="",V!$B84/2,0))</f>
        <v>9.5</v>
      </c>
      <c r="AA84" s="13">
        <f>IF(T!W64="ano",V!$B84,IF(T!W64="",V!$B84/2,0))</f>
        <v>9.5</v>
      </c>
      <c r="AB84" s="13">
        <f>IF(T!X64="ano",V!$B84,IF(T!X64="",V!$B84/2,0))</f>
        <v>9.5</v>
      </c>
      <c r="AC84" s="13">
        <f>IF(T!Y64="ano",V!$B84,IF(T!Y64="",V!$B84/2,0))</f>
        <v>9.5</v>
      </c>
      <c r="AD84" s="13">
        <f>IF(T!Z64="ano",V!$B84,IF(T!Z64="",V!$B84/2,0))</f>
        <v>9.5</v>
      </c>
      <c r="AE84" s="13">
        <f>IF(T!AA64="ano",V!$B84,IF(T!AA64="",V!$B84/2,0))</f>
        <v>9.5</v>
      </c>
      <c r="AF84" s="13">
        <f>IF(T!AB64="ano",V!$B84,IF(T!AB64="",V!$B84/2,0))</f>
        <v>9.5</v>
      </c>
      <c r="AG84" s="13">
        <f>IF(T!AC64="ano",V!$B84,IF(T!AC64="",V!$B84/2,0))</f>
        <v>9.5</v>
      </c>
      <c r="AH84" s="13">
        <f>IF(T!AD64="ano",V!$B84,IF(T!AD64="",V!$B84/2,0))</f>
        <v>0</v>
      </c>
      <c r="AI84" s="13">
        <f>IF(T!AE64="ano",V!$B84,IF(T!AE64="",V!$B84/2,0))</f>
        <v>9.5</v>
      </c>
      <c r="AJ84" s="13">
        <f>IF(T!AF64="ano",V!$B84,IF(T!AF64="",V!$B84/2,0))</f>
        <v>9.5</v>
      </c>
      <c r="AK84" s="13">
        <f>IF(T!AG64="ano",V!$B84,IF(T!AG64="",V!$B84/2,0))</f>
        <v>0</v>
      </c>
      <c r="AL84" s="13">
        <f>IF(T!AH64="ano",V!$B84,IF(T!AH64="",V!$B84/2,0))</f>
        <v>0</v>
      </c>
      <c r="AM84" s="13">
        <f>IF(T!AI64="ano",V!$B84,IF(T!AI64="",V!$B84/2,0))</f>
        <v>9.5</v>
      </c>
      <c r="AN84" s="13">
        <f>IF(T!AJ64="ano",V!$B84,IF(T!AJ64="",V!$B84/2,0))</f>
        <v>9.5</v>
      </c>
      <c r="AO84" s="13">
        <f>IF(T!AK64="ano",V!$B84,IF(T!AK64="",V!$B84/2,0))</f>
        <v>9.5</v>
      </c>
      <c r="AP84" s="13">
        <f>IF(T!AL64="ano",V!$B84,IF(T!AL64="",V!$B84/2,0))</f>
        <v>9.5</v>
      </c>
      <c r="AQ84" s="13">
        <f>IF(T!AM64="ano",V!$B84,IF(T!AM64="",V!$B84/2,0))</f>
        <v>9.5</v>
      </c>
      <c r="AR84" s="13">
        <f>IF(T!AN64="ano",V!$B84,IF(T!AN64="",V!$B84/2,0))</f>
        <v>9.5</v>
      </c>
      <c r="AS84" s="13">
        <f>IF(T!AO64="ano",V!$B84,IF(T!AO64="",V!$B84/2,0))</f>
        <v>9.5</v>
      </c>
      <c r="AT84" s="13">
        <f>IF(T!AP64="ano",V!$B84,IF(T!AP64="",V!$B84/2,0))</f>
        <v>9.5</v>
      </c>
      <c r="AU84" s="13">
        <f>IF(T!AQ64="ano",V!$B84,IF(T!AQ64="",V!$B84/2,0))</f>
        <v>9.5</v>
      </c>
      <c r="AV84" s="13">
        <f>IF(T!AR64="ano",V!$B84,IF(T!AR64="",V!$B84/2,0))</f>
        <v>9.5</v>
      </c>
      <c r="AW84" s="13">
        <f>IF(T!AS64="ano",V!$B84,IF(T!AS64="",V!$B84/2,0))</f>
        <v>0</v>
      </c>
      <c r="AX84" s="13">
        <f>IF(T!AT64="ano",V!$B84,IF(T!AT64="",V!$B84/2,0))</f>
        <v>0</v>
      </c>
      <c r="AY84" s="13">
        <f>IF(T!AU64="ano",V!$B84,IF(T!AU64="",V!$B84/2,0))</f>
        <v>9.5</v>
      </c>
      <c r="AZ84" s="13">
        <f>IF(T!AV64="ano",V!$B84,IF(T!AV64="",V!$B84/2,0))</f>
        <v>9.5</v>
      </c>
      <c r="BA84" s="13">
        <f>IF(T!AW64="ano",V!$B84,IF(T!AW64="",V!$B84/2,0))</f>
        <v>9.5</v>
      </c>
      <c r="BB84" s="13">
        <f>IF(T!AX64="ano",V!$B84,IF(T!AX64="",V!$B84/2,0))</f>
        <v>9.5</v>
      </c>
      <c r="BC84" s="13">
        <f>IF(T!AY64="ano",V!$B84,IF(T!AY64="",V!$B84/2,0))</f>
        <v>9.5</v>
      </c>
      <c r="BD84" s="13">
        <f>IF(T!AZ64="ano",V!$B84,IF(T!AZ64="",V!$B84/2,0))</f>
        <v>9.5</v>
      </c>
      <c r="BE84" s="13">
        <f>IF(T!BA64="ano",V!$B84,IF(T!BA64="",V!$B84/2,0))</f>
        <v>9.5</v>
      </c>
      <c r="BF84" s="13">
        <f>IF(T!BB64="ano",V!$B84,IF(T!BB64="",V!$B84/2,0))</f>
        <v>9.5</v>
      </c>
    </row>
    <row r="85" spans="1:58" ht="11.25" hidden="1" outlineLevel="1">
      <c r="A85" s="23" t="s">
        <v>55</v>
      </c>
      <c r="B85" s="13">
        <v>9</v>
      </c>
      <c r="F85" s="19"/>
      <c r="G85" s="19"/>
      <c r="H85" s="13">
        <f>IF(T!D65="ano",V!$B85,IF(T!D65="",V!$B85/2,0))</f>
        <v>0</v>
      </c>
      <c r="I85" s="13">
        <f>IF(T!E65="ano",V!$B85,IF(T!E65="",V!$B85/2,0))</f>
        <v>9</v>
      </c>
      <c r="J85" s="13">
        <f>IF(T!F65="ano",V!$B85,IF(T!F65="",V!$B85/2,0))</f>
        <v>9</v>
      </c>
      <c r="K85" s="13">
        <f>IF(T!G65="ano",V!$B85,IF(T!G65="",V!$B85/2,0))</f>
        <v>0</v>
      </c>
      <c r="L85" s="13">
        <f>IF(T!H65="ano",V!$B85,IF(T!H65="",V!$B85/2,0))</f>
        <v>0</v>
      </c>
      <c r="M85" s="13">
        <f>IF(T!I65="ano",V!$B85,IF(T!I65="",V!$B85/2,0))</f>
        <v>0</v>
      </c>
      <c r="N85" s="13">
        <f>IF(T!J65="ano",V!$B85,IF(T!J65="",V!$B85/2,0))</f>
        <v>0</v>
      </c>
      <c r="O85" s="13">
        <f>IF(T!K65="ano",V!$B85,IF(T!K65="",V!$B85/2,0))</f>
        <v>0</v>
      </c>
      <c r="P85" s="13">
        <f>IF(T!L65="ano",V!$B85,IF(T!L65="",V!$B85/2,0))</f>
        <v>0</v>
      </c>
      <c r="Q85" s="13">
        <f>IF(T!M65="ano",V!$B85,IF(T!M65="",V!$B85/2,0))</f>
        <v>0</v>
      </c>
      <c r="R85" s="13">
        <f>IF(T!N65="ano",V!$B85,IF(T!N65="",V!$B85/2,0))</f>
        <v>9</v>
      </c>
      <c r="S85" s="13">
        <f>IF(T!O65="ano",V!$B85,IF(T!O65="",V!$B85/2,0))</f>
        <v>0</v>
      </c>
      <c r="T85" s="13">
        <f>IF(T!P65="ano",V!$B85,IF(T!P65="",V!$B85/2,0))</f>
        <v>0</v>
      </c>
      <c r="U85" s="13">
        <f>IF(T!Q65="ano",V!$B85,IF(T!Q65="",V!$B85/2,0))</f>
        <v>0</v>
      </c>
      <c r="V85" s="13">
        <f>IF(T!R65="ano",V!$B85,IF(T!R65="",V!$B85/2,0))</f>
        <v>0</v>
      </c>
      <c r="W85" s="13">
        <f>IF(T!S65="ano",V!$B85,IF(T!S65="",V!$B85/2,0))</f>
        <v>0</v>
      </c>
      <c r="X85" s="13">
        <f>IF(T!T65="ano",V!$B85,IF(T!T65="",V!$B85/2,0))</f>
        <v>0</v>
      </c>
      <c r="Y85" s="13">
        <f>IF(T!U65="ano",V!$B85,IF(T!U65="",V!$B85/2,0))</f>
        <v>0</v>
      </c>
      <c r="Z85" s="13">
        <f>IF(T!V65="ano",V!$B85,IF(T!V65="",V!$B85/2,0))</f>
        <v>0</v>
      </c>
      <c r="AA85" s="13">
        <f>IF(T!W65="ano",V!$B85,IF(T!W65="",V!$B85/2,0))</f>
        <v>0</v>
      </c>
      <c r="AB85" s="13">
        <f>IF(T!X65="ano",V!$B85,IF(T!X65="",V!$B85/2,0))</f>
        <v>0</v>
      </c>
      <c r="AC85" s="13">
        <f>IF(T!Y65="ano",V!$B85,IF(T!Y65="",V!$B85/2,0))</f>
        <v>0</v>
      </c>
      <c r="AD85" s="13">
        <f>IF(T!Z65="ano",V!$B85,IF(T!Z65="",V!$B85/2,0))</f>
        <v>0</v>
      </c>
      <c r="AE85" s="13">
        <f>IF(T!AA65="ano",V!$B85,IF(T!AA65="",V!$B85/2,0))</f>
        <v>0</v>
      </c>
      <c r="AF85" s="13">
        <f>IF(T!AB65="ano",V!$B85,IF(T!AB65="",V!$B85/2,0))</f>
        <v>0</v>
      </c>
      <c r="AG85" s="13">
        <f>IF(T!AC65="ano",V!$B85,IF(T!AC65="",V!$B85/2,0))</f>
        <v>0</v>
      </c>
      <c r="AH85" s="13">
        <f>IF(T!AD65="ano",V!$B85,IF(T!AD65="",V!$B85/2,0))</f>
        <v>0</v>
      </c>
      <c r="AI85" s="13">
        <f>IF(T!AE65="ano",V!$B85,IF(T!AE65="",V!$B85/2,0))</f>
        <v>0</v>
      </c>
      <c r="AJ85" s="13">
        <f>IF(T!AF65="ano",V!$B85,IF(T!AF65="",V!$B85/2,0))</f>
        <v>0</v>
      </c>
      <c r="AK85" s="13">
        <f>IF(T!AG65="ano",V!$B85,IF(T!AG65="",V!$B85/2,0))</f>
        <v>0</v>
      </c>
      <c r="AL85" s="13">
        <f>IF(T!AH65="ano",V!$B85,IF(T!AH65="",V!$B85/2,0))</f>
        <v>0</v>
      </c>
      <c r="AM85" s="13">
        <f>IF(T!AI65="ano",V!$B85,IF(T!AI65="",V!$B85/2,0))</f>
        <v>9</v>
      </c>
      <c r="AN85" s="13">
        <f>IF(T!AJ65="ano",V!$B85,IF(T!AJ65="",V!$B85/2,0))</f>
        <v>9</v>
      </c>
      <c r="AO85" s="13">
        <f>IF(T!AK65="ano",V!$B85,IF(T!AK65="",V!$B85/2,0))</f>
        <v>9</v>
      </c>
      <c r="AP85" s="13">
        <f>IF(T!AL65="ano",V!$B85,IF(T!AL65="",V!$B85/2,0))</f>
        <v>0</v>
      </c>
      <c r="AQ85" s="13">
        <f>IF(T!AM65="ano",V!$B85,IF(T!AM65="",V!$B85/2,0))</f>
        <v>0</v>
      </c>
      <c r="AR85" s="13">
        <f>IF(T!AN65="ano",V!$B85,IF(T!AN65="",V!$B85/2,0))</f>
        <v>0</v>
      </c>
      <c r="AS85" s="13">
        <f>IF(T!AO65="ano",V!$B85,IF(T!AO65="",V!$B85/2,0))</f>
        <v>0</v>
      </c>
      <c r="AT85" s="13">
        <f>IF(T!AP65="ano",V!$B85,IF(T!AP65="",V!$B85/2,0))</f>
        <v>9</v>
      </c>
      <c r="AU85" s="13">
        <f>IF(T!AQ65="ano",V!$B85,IF(T!AQ65="",V!$B85/2,0))</f>
        <v>0</v>
      </c>
      <c r="AV85" s="13">
        <f>IF(T!AR65="ano",V!$B85,IF(T!AR65="",V!$B85/2,0))</f>
        <v>0</v>
      </c>
      <c r="AW85" s="13">
        <f>IF(T!AS65="ano",V!$B85,IF(T!AS65="",V!$B85/2,0))</f>
        <v>0</v>
      </c>
      <c r="AX85" s="13">
        <f>IF(T!AT65="ano",V!$B85,IF(T!AT65="",V!$B85/2,0))</f>
        <v>0</v>
      </c>
      <c r="AY85" s="13">
        <f>IF(T!AU65="ano",V!$B85,IF(T!AU65="",V!$B85/2,0))</f>
        <v>0</v>
      </c>
      <c r="AZ85" s="13">
        <f>IF(T!AV65="ano",V!$B85,IF(T!AV65="",V!$B85/2,0))</f>
        <v>0</v>
      </c>
      <c r="BA85" s="13">
        <f>IF(T!AW65="ano",V!$B85,IF(T!AW65="",V!$B85/2,0))</f>
        <v>0</v>
      </c>
      <c r="BB85" s="13">
        <f>IF(T!AX65="ano",V!$B85,IF(T!AX65="",V!$B85/2,0))</f>
        <v>0</v>
      </c>
      <c r="BC85" s="13">
        <f>IF(T!AY65="ano",V!$B85,IF(T!AY65="",V!$B85/2,0))</f>
        <v>9</v>
      </c>
      <c r="BD85" s="13">
        <f>IF(T!AZ65="ano",V!$B85,IF(T!AZ65="",V!$B85/2,0))</f>
        <v>9</v>
      </c>
      <c r="BE85" s="13">
        <f>IF(T!BA65="ano",V!$B85,IF(T!BA65="",V!$B85/2,0))</f>
        <v>9</v>
      </c>
      <c r="BF85" s="13">
        <f>IF(T!BB65="ano",V!$B85,IF(T!BB65="",V!$B85/2,0))</f>
        <v>0</v>
      </c>
    </row>
    <row r="86" spans="1:58" ht="11.25" hidden="1" outlineLevel="1">
      <c r="A86" s="23" t="s">
        <v>56</v>
      </c>
      <c r="B86" s="13">
        <v>5.5</v>
      </c>
      <c r="F86" s="19"/>
      <c r="G86" s="19"/>
      <c r="H86" s="13">
        <f>IF(T!D66="ano",V!$B86,IF(T!D66="",V!$B86/2,0))</f>
        <v>5.5</v>
      </c>
      <c r="I86" s="13">
        <f>IF(T!E66="ano",V!$B86,IF(T!E66="",V!$B86/2,0))</f>
        <v>0</v>
      </c>
      <c r="J86" s="13">
        <f>IF(T!F66="ano",V!$B86,IF(T!F66="",V!$B86/2,0))</f>
        <v>0</v>
      </c>
      <c r="K86" s="13">
        <f>IF(T!G66="ano",V!$B86,IF(T!G66="",V!$B86/2,0))</f>
        <v>0</v>
      </c>
      <c r="L86" s="13">
        <f>IF(T!H66="ano",V!$B86,IF(T!H66="",V!$B86/2,0))</f>
        <v>5.5</v>
      </c>
      <c r="M86" s="13">
        <f>IF(T!I66="ano",V!$B86,IF(T!I66="",V!$B86/2,0))</f>
        <v>5.5</v>
      </c>
      <c r="N86" s="13">
        <f>IF(T!J66="ano",V!$B86,IF(T!J66="",V!$B86/2,0))</f>
        <v>5.5</v>
      </c>
      <c r="O86" s="13">
        <f>IF(T!K66="ano",V!$B86,IF(T!K66="",V!$B86/2,0))</f>
        <v>5.5</v>
      </c>
      <c r="P86" s="13">
        <f>IF(T!L66="ano",V!$B86,IF(T!L66="",V!$B86/2,0))</f>
        <v>5.5</v>
      </c>
      <c r="Q86" s="13">
        <f>IF(T!M66="ano",V!$B86,IF(T!M66="",V!$B86/2,0))</f>
        <v>5.5</v>
      </c>
      <c r="R86" s="13">
        <f>IF(T!N66="ano",V!$B86,IF(T!N66="",V!$B86/2,0))</f>
        <v>5.5</v>
      </c>
      <c r="S86" s="13">
        <f>IF(T!O66="ano",V!$B86,IF(T!O66="",V!$B86/2,0))</f>
        <v>5.5</v>
      </c>
      <c r="T86" s="13">
        <f>IF(T!P66="ano",V!$B86,IF(T!P66="",V!$B86/2,0))</f>
        <v>5.5</v>
      </c>
      <c r="U86" s="13">
        <f>IF(T!Q66="ano",V!$B86,IF(T!Q66="",V!$B86/2,0))</f>
        <v>5.5</v>
      </c>
      <c r="V86" s="13">
        <f>IF(T!R66="ano",V!$B86,IF(T!R66="",V!$B86/2,0))</f>
        <v>5.5</v>
      </c>
      <c r="W86" s="13">
        <f>IF(T!S66="ano",V!$B86,IF(T!S66="",V!$B86/2,0))</f>
        <v>0</v>
      </c>
      <c r="X86" s="13">
        <f>IF(T!T66="ano",V!$B86,IF(T!T66="",V!$B86/2,0))</f>
        <v>0</v>
      </c>
      <c r="Y86" s="13">
        <f>IF(T!U66="ano",V!$B86,IF(T!U66="",V!$B86/2,0))</f>
        <v>0</v>
      </c>
      <c r="Z86" s="13">
        <f>IF(T!V66="ano",V!$B86,IF(T!V66="",V!$B86/2,0))</f>
        <v>0</v>
      </c>
      <c r="AA86" s="13">
        <f>IF(T!W66="ano",V!$B86,IF(T!W66="",V!$B86/2,0))</f>
        <v>5.5</v>
      </c>
      <c r="AB86" s="13">
        <f>IF(T!X66="ano",V!$B86,IF(T!X66="",V!$B86/2,0))</f>
        <v>0</v>
      </c>
      <c r="AC86" s="13">
        <f>IF(T!Y66="ano",V!$B86,IF(T!Y66="",V!$B86/2,0))</f>
        <v>0</v>
      </c>
      <c r="AD86" s="13">
        <f>IF(T!Z66="ano",V!$B86,IF(T!Z66="",V!$B86/2,0))</f>
        <v>0</v>
      </c>
      <c r="AE86" s="13">
        <f>IF(T!AA66="ano",V!$B86,IF(T!AA66="",V!$B86/2,0))</f>
        <v>5.5</v>
      </c>
      <c r="AF86" s="13">
        <f>IF(T!AB66="ano",V!$B86,IF(T!AB66="",V!$B86/2,0))</f>
        <v>5.5</v>
      </c>
      <c r="AG86" s="13">
        <f>IF(T!AC66="ano",V!$B86,IF(T!AC66="",V!$B86/2,0))</f>
        <v>0</v>
      </c>
      <c r="AH86" s="13">
        <f>IF(T!AD66="ano",V!$B86,IF(T!AD66="",V!$B86/2,0))</f>
        <v>5.5</v>
      </c>
      <c r="AI86" s="13">
        <f>IF(T!AE66="ano",V!$B86,IF(T!AE66="",V!$B86/2,0))</f>
        <v>5.5</v>
      </c>
      <c r="AJ86" s="13">
        <f>IF(T!AF66="ano",V!$B86,IF(T!AF66="",V!$B86/2,0))</f>
        <v>5.5</v>
      </c>
      <c r="AK86" s="13">
        <f>IF(T!AG66="ano",V!$B86,IF(T!AG66="",V!$B86/2,0))</f>
        <v>0</v>
      </c>
      <c r="AL86" s="13">
        <f>IF(T!AH66="ano",V!$B86,IF(T!AH66="",V!$B86/2,0))</f>
        <v>5.5</v>
      </c>
      <c r="AM86" s="13">
        <f>IF(T!AI66="ano",V!$B86,IF(T!AI66="",V!$B86/2,0))</f>
        <v>5.5</v>
      </c>
      <c r="AN86" s="13">
        <f>IF(T!AJ66="ano",V!$B86,IF(T!AJ66="",V!$B86/2,0))</f>
        <v>5.5</v>
      </c>
      <c r="AO86" s="13">
        <f>IF(T!AK66="ano",V!$B86,IF(T!AK66="",V!$B86/2,0))</f>
        <v>5.5</v>
      </c>
      <c r="AP86" s="13">
        <f>IF(T!AL66="ano",V!$B86,IF(T!AL66="",V!$B86/2,0))</f>
        <v>5.5</v>
      </c>
      <c r="AQ86" s="13">
        <f>IF(T!AM66="ano",V!$B86,IF(T!AM66="",V!$B86/2,0))</f>
        <v>5.5</v>
      </c>
      <c r="AR86" s="13">
        <f>IF(T!AN66="ano",V!$B86,IF(T!AN66="",V!$B86/2,0))</f>
        <v>5.5</v>
      </c>
      <c r="AS86" s="13">
        <f>IF(T!AO66="ano",V!$B86,IF(T!AO66="",V!$B86/2,0))</f>
        <v>0</v>
      </c>
      <c r="AT86" s="13">
        <f>IF(T!AP66="ano",V!$B86,IF(T!AP66="",V!$B86/2,0))</f>
        <v>5.5</v>
      </c>
      <c r="AU86" s="13">
        <f>IF(T!AQ66="ano",V!$B86,IF(T!AQ66="",V!$B86/2,0))</f>
        <v>5.5</v>
      </c>
      <c r="AV86" s="13">
        <f>IF(T!AR66="ano",V!$B86,IF(T!AR66="",V!$B86/2,0))</f>
        <v>0</v>
      </c>
      <c r="AW86" s="13">
        <f>IF(T!AS66="ano",V!$B86,IF(T!AS66="",V!$B86/2,0))</f>
        <v>0</v>
      </c>
      <c r="AX86" s="13">
        <f>IF(T!AT66="ano",V!$B86,IF(T!AT66="",V!$B86/2,0))</f>
        <v>5.5</v>
      </c>
      <c r="AY86" s="13">
        <f>IF(T!AU66="ano",V!$B86,IF(T!AU66="",V!$B86/2,0))</f>
        <v>5.5</v>
      </c>
      <c r="AZ86" s="13">
        <f>IF(T!AV66="ano",V!$B86,IF(T!AV66="",V!$B86/2,0))</f>
        <v>5.5</v>
      </c>
      <c r="BA86" s="13">
        <f>IF(T!AW66="ano",V!$B86,IF(T!AW66="",V!$B86/2,0))</f>
        <v>5.5</v>
      </c>
      <c r="BB86" s="13">
        <f>IF(T!AX66="ano",V!$B86,IF(T!AX66="",V!$B86/2,0))</f>
        <v>5.5</v>
      </c>
      <c r="BC86" s="13">
        <f>IF(T!AY66="ano",V!$B86,IF(T!AY66="",V!$B86/2,0))</f>
        <v>5.5</v>
      </c>
      <c r="BD86" s="13">
        <f>IF(T!AZ66="ano",V!$B86,IF(T!AZ66="",V!$B86/2,0))</f>
        <v>5.5</v>
      </c>
      <c r="BE86" s="13">
        <f>IF(T!BA66="ano",V!$B86,IF(T!BA66="",V!$B86/2,0))</f>
        <v>5.5</v>
      </c>
      <c r="BF86" s="13">
        <f>IF(T!BB66="ano",V!$B86,IF(T!BB66="",V!$B86/2,0))</f>
        <v>5.5</v>
      </c>
    </row>
    <row r="87" spans="1:58" ht="11.25" hidden="1" outlineLevel="1">
      <c r="A87" s="23" t="s">
        <v>57</v>
      </c>
      <c r="B87" s="13">
        <v>2</v>
      </c>
      <c r="F87" s="19"/>
      <c r="G87" s="19"/>
      <c r="H87" s="13">
        <f>IF(T!D67="ano",V!$B87,IF(T!D67="",V!$B87/2,0))</f>
        <v>2</v>
      </c>
      <c r="I87" s="13">
        <f>IF(T!E67="ano",V!$B87,IF(T!E67="",V!$B87/2,0))</f>
        <v>0</v>
      </c>
      <c r="J87" s="13">
        <f>IF(T!F67="ano",V!$B87,IF(T!F67="",V!$B87/2,0))</f>
        <v>0</v>
      </c>
      <c r="K87" s="13">
        <f>IF(T!G67="ano",V!$B87,IF(T!G67="",V!$B87/2,0))</f>
        <v>0</v>
      </c>
      <c r="L87" s="13">
        <f>IF(T!H67="ano",V!$B87,IF(T!H67="",V!$B87/2,0))</f>
        <v>0</v>
      </c>
      <c r="M87" s="13">
        <f>IF(T!I67="ano",V!$B87,IF(T!I67="",V!$B87/2,0))</f>
        <v>0</v>
      </c>
      <c r="N87" s="13">
        <f>IF(T!J67="ano",V!$B87,IF(T!J67="",V!$B87/2,0))</f>
        <v>2</v>
      </c>
      <c r="O87" s="13">
        <f>IF(T!K67="ano",V!$B87,IF(T!K67="",V!$B87/2,0))</f>
        <v>2</v>
      </c>
      <c r="P87" s="13">
        <f>IF(T!L67="ano",V!$B87,IF(T!L67="",V!$B87/2,0))</f>
        <v>0</v>
      </c>
      <c r="Q87" s="13">
        <f>IF(T!M67="ano",V!$B87,IF(T!M67="",V!$B87/2,0))</f>
        <v>0</v>
      </c>
      <c r="R87" s="13">
        <f>IF(T!N67="ano",V!$B87,IF(T!N67="",V!$B87/2,0))</f>
        <v>0</v>
      </c>
      <c r="S87" s="13">
        <f>IF(T!O67="ano",V!$B87,IF(T!O67="",V!$B87/2,0))</f>
        <v>0</v>
      </c>
      <c r="T87" s="13">
        <f>IF(T!P67="ano",V!$B87,IF(T!P67="",V!$B87/2,0))</f>
        <v>0</v>
      </c>
      <c r="U87" s="13">
        <f>IF(T!Q67="ano",V!$B87,IF(T!Q67="",V!$B87/2,0))</f>
        <v>0</v>
      </c>
      <c r="V87" s="13">
        <f>IF(T!R67="ano",V!$B87,IF(T!R67="",V!$B87/2,0))</f>
        <v>0</v>
      </c>
      <c r="W87" s="13">
        <f>IF(T!S67="ano",V!$B87,IF(T!S67="",V!$B87/2,0))</f>
        <v>0</v>
      </c>
      <c r="X87" s="13">
        <f>IF(T!T67="ano",V!$B87,IF(T!T67="",V!$B87/2,0))</f>
        <v>0</v>
      </c>
      <c r="Y87" s="13">
        <f>IF(T!U67="ano",V!$B87,IF(T!U67="",V!$B87/2,0))</f>
        <v>0</v>
      </c>
      <c r="Z87" s="13">
        <f>IF(T!V67="ano",V!$B87,IF(T!V67="",V!$B87/2,0))</f>
        <v>0</v>
      </c>
      <c r="AA87" s="13">
        <f>IF(T!W67="ano",V!$B87,IF(T!W67="",V!$B87/2,0))</f>
        <v>0</v>
      </c>
      <c r="AB87" s="13">
        <f>IF(T!X67="ano",V!$B87,IF(T!X67="",V!$B87/2,0))</f>
        <v>0</v>
      </c>
      <c r="AC87" s="13">
        <f>IF(T!Y67="ano",V!$B87,IF(T!Y67="",V!$B87/2,0))</f>
        <v>0</v>
      </c>
      <c r="AD87" s="13">
        <f>IF(T!Z67="ano",V!$B87,IF(T!Z67="",V!$B87/2,0))</f>
        <v>0</v>
      </c>
      <c r="AE87" s="13">
        <f>IF(T!AA67="ano",V!$B87,IF(T!AA67="",V!$B87/2,0))</f>
        <v>0</v>
      </c>
      <c r="AF87" s="13">
        <f>IF(T!AB67="ano",V!$B87,IF(T!AB67="",V!$B87/2,0))</f>
        <v>0</v>
      </c>
      <c r="AG87" s="13">
        <f>IF(T!AC67="ano",V!$B87,IF(T!AC67="",V!$B87/2,0))</f>
        <v>0</v>
      </c>
      <c r="AH87" s="13">
        <f>IF(T!AD67="ano",V!$B87,IF(T!AD67="",V!$B87/2,0))</f>
        <v>2</v>
      </c>
      <c r="AI87" s="13">
        <f>IF(T!AE67="ano",V!$B87,IF(T!AE67="",V!$B87/2,0))</f>
        <v>2</v>
      </c>
      <c r="AJ87" s="13">
        <f>IF(T!AF67="ano",V!$B87,IF(T!AF67="",V!$B87/2,0))</f>
        <v>2</v>
      </c>
      <c r="AK87" s="13">
        <f>IF(T!AG67="ano",V!$B87,IF(T!AG67="",V!$B87/2,0))</f>
        <v>2</v>
      </c>
      <c r="AL87" s="13">
        <f>IF(T!AH67="ano",V!$B87,IF(T!AH67="",V!$B87/2,0))</f>
        <v>0</v>
      </c>
      <c r="AM87" s="13">
        <f>IF(T!AI67="ano",V!$B87,IF(T!AI67="",V!$B87/2,0))</f>
        <v>0</v>
      </c>
      <c r="AN87" s="13">
        <f>IF(T!AJ67="ano",V!$B87,IF(T!AJ67="",V!$B87/2,0))</f>
        <v>0</v>
      </c>
      <c r="AO87" s="13">
        <f>IF(T!AK67="ano",V!$B87,IF(T!AK67="",V!$B87/2,0))</f>
        <v>0</v>
      </c>
      <c r="AP87" s="13">
        <f>IF(T!AL67="ano",V!$B87,IF(T!AL67="",V!$B87/2,0))</f>
        <v>2</v>
      </c>
      <c r="AQ87" s="13">
        <f>IF(T!AM67="ano",V!$B87,IF(T!AM67="",V!$B87/2,0))</f>
        <v>2</v>
      </c>
      <c r="AR87" s="13">
        <f>IF(T!AN67="ano",V!$B87,IF(T!AN67="",V!$B87/2,0))</f>
        <v>2</v>
      </c>
      <c r="AS87" s="13">
        <f>IF(T!AO67="ano",V!$B87,IF(T!AO67="",V!$B87/2,0))</f>
        <v>0</v>
      </c>
      <c r="AT87" s="13">
        <f>IF(T!AP67="ano",V!$B87,IF(T!AP67="",V!$B87/2,0))</f>
        <v>0</v>
      </c>
      <c r="AU87" s="13">
        <f>IF(T!AQ67="ano",V!$B87,IF(T!AQ67="",V!$B87/2,0))</f>
        <v>0</v>
      </c>
      <c r="AV87" s="13">
        <f>IF(T!AR67="ano",V!$B87,IF(T!AR67="",V!$B87/2,0))</f>
        <v>0</v>
      </c>
      <c r="AW87" s="13">
        <f>IF(T!AS67="ano",V!$B87,IF(T!AS67="",V!$B87/2,0))</f>
        <v>2</v>
      </c>
      <c r="AX87" s="13">
        <f>IF(T!AT67="ano",V!$B87,IF(T!AT67="",V!$B87/2,0))</f>
        <v>0</v>
      </c>
      <c r="AY87" s="13">
        <f>IF(T!AU67="ano",V!$B87,IF(T!AU67="",V!$B87/2,0))</f>
        <v>0</v>
      </c>
      <c r="AZ87" s="13">
        <f>IF(T!AV67="ano",V!$B87,IF(T!AV67="",V!$B87/2,0))</f>
        <v>0</v>
      </c>
      <c r="BA87" s="13">
        <f>IF(T!AW67="ano",V!$B87,IF(T!AW67="",V!$B87/2,0))</f>
        <v>0</v>
      </c>
      <c r="BB87" s="13">
        <f>IF(T!AX67="ano",V!$B87,IF(T!AX67="",V!$B87/2,0))</f>
        <v>0</v>
      </c>
      <c r="BC87" s="13">
        <f>IF(T!AY67="ano",V!$B87,IF(T!AY67="",V!$B87/2,0))</f>
        <v>0</v>
      </c>
      <c r="BD87" s="13">
        <f>IF(T!AZ67="ano",V!$B87,IF(T!AZ67="",V!$B87/2,0))</f>
        <v>0</v>
      </c>
      <c r="BE87" s="13">
        <f>IF(T!BA67="ano",V!$B87,IF(T!BA67="",V!$B87/2,0))</f>
        <v>0</v>
      </c>
      <c r="BF87" s="13">
        <f>IF(T!BB67="ano",V!$B87,IF(T!BB67="",V!$B87/2,0))</f>
        <v>0</v>
      </c>
    </row>
    <row r="88" spans="1:58" ht="11.25" hidden="1" outlineLevel="1">
      <c r="A88" s="23" t="s">
        <v>58</v>
      </c>
      <c r="B88" s="13">
        <v>8.5</v>
      </c>
      <c r="F88" s="19"/>
      <c r="G88" s="19"/>
      <c r="H88" s="13">
        <f>IF(T!D68="ano",V!$B88,IF(T!D68="",V!$B88/2,0))</f>
        <v>0</v>
      </c>
      <c r="I88" s="13">
        <f>IF(T!E68="ano",V!$B88,IF(T!E68="",V!$B88/2,0))</f>
        <v>0</v>
      </c>
      <c r="J88" s="13">
        <f>IF(T!F68="ano",V!$B88,IF(T!F68="",V!$B88/2,0))</f>
        <v>0</v>
      </c>
      <c r="K88" s="13">
        <f>IF(T!G68="ano",V!$B88,IF(T!G68="",V!$B88/2,0))</f>
        <v>0</v>
      </c>
      <c r="L88" s="13">
        <f>IF(T!H68="ano",V!$B88,IF(T!H68="",V!$B88/2,0))</f>
        <v>8.5</v>
      </c>
      <c r="M88" s="13">
        <f>IF(T!I68="ano",V!$B88,IF(T!I68="",V!$B88/2,0))</f>
        <v>8.5</v>
      </c>
      <c r="N88" s="13">
        <f>IF(T!J68="ano",V!$B88,IF(T!J68="",V!$B88/2,0))</f>
        <v>8.5</v>
      </c>
      <c r="O88" s="13">
        <f>IF(T!K68="ano",V!$B88,IF(T!K68="",V!$B88/2,0))</f>
        <v>8.5</v>
      </c>
      <c r="P88" s="13">
        <f>IF(T!L68="ano",V!$B88,IF(T!L68="",V!$B88/2,0))</f>
        <v>8.5</v>
      </c>
      <c r="Q88" s="13">
        <f>IF(T!M68="ano",V!$B88,IF(T!M68="",V!$B88/2,0))</f>
        <v>8.5</v>
      </c>
      <c r="R88" s="13">
        <f>IF(T!N68="ano",V!$B88,IF(T!N68="",V!$B88/2,0))</f>
        <v>8.5</v>
      </c>
      <c r="S88" s="13">
        <f>IF(T!O68="ano",V!$B88,IF(T!O68="",V!$B88/2,0))</f>
        <v>0</v>
      </c>
      <c r="T88" s="13">
        <f>IF(T!P68="ano",V!$B88,IF(T!P68="",V!$B88/2,0))</f>
        <v>8.5</v>
      </c>
      <c r="U88" s="13">
        <f>IF(T!Q68="ano",V!$B88,IF(T!Q68="",V!$B88/2,0))</f>
        <v>8.5</v>
      </c>
      <c r="V88" s="13">
        <f>IF(T!R68="ano",V!$B88,IF(T!R68="",V!$B88/2,0))</f>
        <v>8.5</v>
      </c>
      <c r="W88" s="13">
        <f>IF(T!S68="ano",V!$B88,IF(T!S68="",V!$B88/2,0))</f>
        <v>0</v>
      </c>
      <c r="X88" s="13">
        <f>IF(T!T68="ano",V!$B88,IF(T!T68="",V!$B88/2,0))</f>
        <v>0</v>
      </c>
      <c r="Y88" s="13">
        <f>IF(T!U68="ano",V!$B88,IF(T!U68="",V!$B88/2,0))</f>
        <v>0</v>
      </c>
      <c r="Z88" s="13">
        <f>IF(T!V68="ano",V!$B88,IF(T!V68="",V!$B88/2,0))</f>
        <v>0</v>
      </c>
      <c r="AA88" s="13">
        <f>IF(T!W68="ano",V!$B88,IF(T!W68="",V!$B88/2,0))</f>
        <v>0</v>
      </c>
      <c r="AB88" s="13">
        <f>IF(T!X68="ano",V!$B88,IF(T!X68="",V!$B88/2,0))</f>
        <v>0</v>
      </c>
      <c r="AC88" s="13">
        <f>IF(T!Y68="ano",V!$B88,IF(T!Y68="",V!$B88/2,0))</f>
        <v>0</v>
      </c>
      <c r="AD88" s="13">
        <f>IF(T!Z68="ano",V!$B88,IF(T!Z68="",V!$B88/2,0))</f>
        <v>0</v>
      </c>
      <c r="AE88" s="13">
        <f>IF(T!AA68="ano",V!$B88,IF(T!AA68="",V!$B88/2,0))</f>
        <v>0</v>
      </c>
      <c r="AF88" s="13">
        <f>IF(T!AB68="ano",V!$B88,IF(T!AB68="",V!$B88/2,0))</f>
        <v>0</v>
      </c>
      <c r="AG88" s="13">
        <f>IF(T!AC68="ano",V!$B88,IF(T!AC68="",V!$B88/2,0))</f>
        <v>0</v>
      </c>
      <c r="AH88" s="13">
        <f>IF(T!AD68="ano",V!$B88,IF(T!AD68="",V!$B88/2,0))</f>
        <v>8.5</v>
      </c>
      <c r="AI88" s="13">
        <f>IF(T!AE68="ano",V!$B88,IF(T!AE68="",V!$B88/2,0))</f>
        <v>8.5</v>
      </c>
      <c r="AJ88" s="13">
        <f>IF(T!AF68="ano",V!$B88,IF(T!AF68="",V!$B88/2,0))</f>
        <v>8.5</v>
      </c>
      <c r="AK88" s="13">
        <f>IF(T!AG68="ano",V!$B88,IF(T!AG68="",V!$B88/2,0))</f>
        <v>8.5</v>
      </c>
      <c r="AL88" s="13">
        <f>IF(T!AH68="ano",V!$B88,IF(T!AH68="",V!$B88/2,0))</f>
        <v>8.5</v>
      </c>
      <c r="AM88" s="13">
        <f>IF(T!AI68="ano",V!$B88,IF(T!AI68="",V!$B88/2,0))</f>
        <v>8.5</v>
      </c>
      <c r="AN88" s="13">
        <f>IF(T!AJ68="ano",V!$B88,IF(T!AJ68="",V!$B88/2,0))</f>
        <v>8.5</v>
      </c>
      <c r="AO88" s="13">
        <f>IF(T!AK68="ano",V!$B88,IF(T!AK68="",V!$B88/2,0))</f>
        <v>8.5</v>
      </c>
      <c r="AP88" s="13">
        <f>IF(T!AL68="ano",V!$B88,IF(T!AL68="",V!$B88/2,0))</f>
        <v>8.5</v>
      </c>
      <c r="AQ88" s="13">
        <f>IF(T!AM68="ano",V!$B88,IF(T!AM68="",V!$B88/2,0))</f>
        <v>8.5</v>
      </c>
      <c r="AR88" s="13">
        <f>IF(T!AN68="ano",V!$B88,IF(T!AN68="",V!$B88/2,0))</f>
        <v>8.5</v>
      </c>
      <c r="AS88" s="13">
        <f>IF(T!AO68="ano",V!$B88,IF(T!AO68="",V!$B88/2,0))</f>
        <v>8.5</v>
      </c>
      <c r="AT88" s="13">
        <f>IF(T!AP68="ano",V!$B88,IF(T!AP68="",V!$B88/2,0))</f>
        <v>0</v>
      </c>
      <c r="AU88" s="13">
        <f>IF(T!AQ68="ano",V!$B88,IF(T!AQ68="",V!$B88/2,0))</f>
        <v>0</v>
      </c>
      <c r="AV88" s="13">
        <f>IF(T!AR68="ano",V!$B88,IF(T!AR68="",V!$B88/2,0))</f>
        <v>0</v>
      </c>
      <c r="AW88" s="13">
        <f>IF(T!AS68="ano",V!$B88,IF(T!AS68="",V!$B88/2,0))</f>
        <v>0</v>
      </c>
      <c r="AX88" s="13">
        <f>IF(T!AT68="ano",V!$B88,IF(T!AT68="",V!$B88/2,0))</f>
        <v>0</v>
      </c>
      <c r="AY88" s="13">
        <f>IF(T!AU68="ano",V!$B88,IF(T!AU68="",V!$B88/2,0))</f>
        <v>8.5</v>
      </c>
      <c r="AZ88" s="13">
        <f>IF(T!AV68="ano",V!$B88,IF(T!AV68="",V!$B88/2,0))</f>
        <v>8.5</v>
      </c>
      <c r="BA88" s="13">
        <f>IF(T!AW68="ano",V!$B88,IF(T!AW68="",V!$B88/2,0))</f>
        <v>8.5</v>
      </c>
      <c r="BB88" s="13">
        <f>IF(T!AX68="ano",V!$B88,IF(T!AX68="",V!$B88/2,0))</f>
        <v>8.5</v>
      </c>
      <c r="BC88" s="13">
        <f>IF(T!AY68="ano",V!$B88,IF(T!AY68="",V!$B88/2,0))</f>
        <v>0</v>
      </c>
      <c r="BD88" s="13">
        <f>IF(T!AZ68="ano",V!$B88,IF(T!AZ68="",V!$B88/2,0))</f>
        <v>8.5</v>
      </c>
      <c r="BE88" s="13">
        <f>IF(T!BA68="ano",V!$B88,IF(T!BA68="",V!$B88/2,0))</f>
        <v>0</v>
      </c>
      <c r="BF88" s="13">
        <f>IF(T!BB68="ano",V!$B88,IF(T!BB68="",V!$B88/2,0))</f>
        <v>0</v>
      </c>
    </row>
    <row r="89" spans="1:58" ht="11.25" hidden="1" outlineLevel="1">
      <c r="A89" s="23" t="s">
        <v>59</v>
      </c>
      <c r="B89" s="13">
        <v>7</v>
      </c>
      <c r="F89" s="19"/>
      <c r="G89" s="19"/>
      <c r="H89" s="13">
        <f>IF(T!D69="ano",V!$B89,IF(T!D69="",V!$B89/2,0))</f>
        <v>7</v>
      </c>
      <c r="I89" s="13">
        <f>IF(T!E69="ano",V!$B89,IF(T!E69="",V!$B89/2,0))</f>
        <v>7</v>
      </c>
      <c r="J89" s="13">
        <f>IF(T!F69="ano",V!$B89,IF(T!F69="",V!$B89/2,0))</f>
        <v>7</v>
      </c>
      <c r="K89" s="13">
        <f>IF(T!G69="ano",V!$B89,IF(T!G69="",V!$B89/2,0))</f>
        <v>0</v>
      </c>
      <c r="L89" s="13">
        <f>IF(T!H69="ano",V!$B89,IF(T!H69="",V!$B89/2,0))</f>
        <v>7</v>
      </c>
      <c r="M89" s="13">
        <f>IF(T!I69="ano",V!$B89,IF(T!I69="",V!$B89/2,0))</f>
        <v>0</v>
      </c>
      <c r="N89" s="13">
        <f>IF(T!J69="ano",V!$B89,IF(T!J69="",V!$B89/2,0))</f>
        <v>0</v>
      </c>
      <c r="O89" s="13">
        <f>IF(T!K69="ano",V!$B89,IF(T!K69="",V!$B89/2,0))</f>
        <v>7</v>
      </c>
      <c r="P89" s="13">
        <f>IF(T!L69="ano",V!$B89,IF(T!L69="",V!$B89/2,0))</f>
        <v>0</v>
      </c>
      <c r="Q89" s="13">
        <f>IF(T!M69="ano",V!$B89,IF(T!M69="",V!$B89/2,0))</f>
        <v>7</v>
      </c>
      <c r="R89" s="13">
        <f>IF(T!N69="ano",V!$B89,IF(T!N69="",V!$B89/2,0))</f>
        <v>7</v>
      </c>
      <c r="S89" s="13">
        <f>IF(T!O69="ano",V!$B89,IF(T!O69="",V!$B89/2,0))</f>
        <v>0</v>
      </c>
      <c r="T89" s="13">
        <f>IF(T!P69="ano",V!$B89,IF(T!P69="",V!$B89/2,0))</f>
        <v>7</v>
      </c>
      <c r="U89" s="13">
        <f>IF(T!Q69="ano",V!$B89,IF(T!Q69="",V!$B89/2,0))</f>
        <v>0</v>
      </c>
      <c r="V89" s="13">
        <f>IF(T!R69="ano",V!$B89,IF(T!R69="",V!$B89/2,0))</f>
        <v>7</v>
      </c>
      <c r="W89" s="13">
        <f>IF(T!S69="ano",V!$B89,IF(T!S69="",V!$B89/2,0))</f>
        <v>0</v>
      </c>
      <c r="X89" s="13">
        <f>IF(T!T69="ano",V!$B89,IF(T!T69="",V!$B89/2,0))</f>
        <v>7</v>
      </c>
      <c r="Y89" s="13">
        <f>IF(T!U69="ano",V!$B89,IF(T!U69="",V!$B89/2,0))</f>
        <v>7</v>
      </c>
      <c r="Z89" s="13">
        <f>IF(T!V69="ano",V!$B89,IF(T!V69="",V!$B89/2,0))</f>
        <v>7</v>
      </c>
      <c r="AA89" s="13">
        <f>IF(T!W69="ano",V!$B89,IF(T!W69="",V!$B89/2,0))</f>
        <v>7</v>
      </c>
      <c r="AB89" s="13">
        <f>IF(T!X69="ano",V!$B89,IF(T!X69="",V!$B89/2,0))</f>
        <v>7</v>
      </c>
      <c r="AC89" s="13">
        <f>IF(T!Y69="ano",V!$B89,IF(T!Y69="",V!$B89/2,0))</f>
        <v>0</v>
      </c>
      <c r="AD89" s="13">
        <f>IF(T!Z69="ano",V!$B89,IF(T!Z69="",V!$B89/2,0))</f>
        <v>7</v>
      </c>
      <c r="AE89" s="13">
        <f>IF(T!AA69="ano",V!$B89,IF(T!AA69="",V!$B89/2,0))</f>
        <v>7</v>
      </c>
      <c r="AF89" s="13">
        <f>IF(T!AB69="ano",V!$B89,IF(T!AB69="",V!$B89/2,0))</f>
        <v>7</v>
      </c>
      <c r="AG89" s="13">
        <f>IF(T!AC69="ano",V!$B89,IF(T!AC69="",V!$B89/2,0))</f>
        <v>0</v>
      </c>
      <c r="AH89" s="13">
        <f>IF(T!AD69="ano",V!$B89,IF(T!AD69="",V!$B89/2,0))</f>
        <v>0</v>
      </c>
      <c r="AI89" s="13">
        <f>IF(T!AE69="ano",V!$B89,IF(T!AE69="",V!$B89/2,0))</f>
        <v>0</v>
      </c>
      <c r="AJ89" s="13">
        <f>IF(T!AF69="ano",V!$B89,IF(T!AF69="",V!$B89/2,0))</f>
        <v>7</v>
      </c>
      <c r="AK89" s="13">
        <f>IF(T!AG69="ano",V!$B89,IF(T!AG69="",V!$B89/2,0))</f>
        <v>0</v>
      </c>
      <c r="AL89" s="13">
        <f>IF(T!AH69="ano",V!$B89,IF(T!AH69="",V!$B89/2,0))</f>
        <v>0</v>
      </c>
      <c r="AM89" s="13">
        <f>IF(T!AI69="ano",V!$B89,IF(T!AI69="",V!$B89/2,0))</f>
        <v>7</v>
      </c>
      <c r="AN89" s="13">
        <f>IF(T!AJ69="ano",V!$B89,IF(T!AJ69="",V!$B89/2,0))</f>
        <v>7</v>
      </c>
      <c r="AO89" s="13">
        <f>IF(T!AK69="ano",V!$B89,IF(T!AK69="",V!$B89/2,0))</f>
        <v>7</v>
      </c>
      <c r="AP89" s="13">
        <f>IF(T!AL69="ano",V!$B89,IF(T!AL69="",V!$B89/2,0))</f>
        <v>0</v>
      </c>
      <c r="AQ89" s="13">
        <f>IF(T!AM69="ano",V!$B89,IF(T!AM69="",V!$B89/2,0))</f>
        <v>0</v>
      </c>
      <c r="AR89" s="13">
        <f>IF(T!AN69="ano",V!$B89,IF(T!AN69="",V!$B89/2,0))</f>
        <v>0</v>
      </c>
      <c r="AS89" s="13">
        <f>IF(T!AO69="ano",V!$B89,IF(T!AO69="",V!$B89/2,0))</f>
        <v>0</v>
      </c>
      <c r="AT89" s="13">
        <f>IF(T!AP69="ano",V!$B89,IF(T!AP69="",V!$B89/2,0))</f>
        <v>7</v>
      </c>
      <c r="AU89" s="13">
        <f>IF(T!AQ69="ano",V!$B89,IF(T!AQ69="",V!$B89/2,0))</f>
        <v>7</v>
      </c>
      <c r="AV89" s="13">
        <f>IF(T!AR69="ano",V!$B89,IF(T!AR69="",V!$B89/2,0))</f>
        <v>0</v>
      </c>
      <c r="AW89" s="13">
        <f>IF(T!AS69="ano",V!$B89,IF(T!AS69="",V!$B89/2,0))</f>
        <v>0</v>
      </c>
      <c r="AX89" s="13">
        <f>IF(T!AT69="ano",V!$B89,IF(T!AT69="",V!$B89/2,0))</f>
        <v>0</v>
      </c>
      <c r="AY89" s="13">
        <f>IF(T!AU69="ano",V!$B89,IF(T!AU69="",V!$B89/2,0))</f>
        <v>7</v>
      </c>
      <c r="AZ89" s="13">
        <f>IF(T!AV69="ano",V!$B89,IF(T!AV69="",V!$B89/2,0))</f>
        <v>7</v>
      </c>
      <c r="BA89" s="13">
        <f>IF(T!AW69="ano",V!$B89,IF(T!AW69="",V!$B89/2,0))</f>
        <v>0</v>
      </c>
      <c r="BB89" s="13">
        <f>IF(T!AX69="ano",V!$B89,IF(T!AX69="",V!$B89/2,0))</f>
        <v>7</v>
      </c>
      <c r="BC89" s="13">
        <f>IF(T!AY69="ano",V!$B89,IF(T!AY69="",V!$B89/2,0))</f>
        <v>7</v>
      </c>
      <c r="BD89" s="13">
        <f>IF(T!AZ69="ano",V!$B89,IF(T!AZ69="",V!$B89/2,0))</f>
        <v>7</v>
      </c>
      <c r="BE89" s="13">
        <f>IF(T!BA69="ano",V!$B89,IF(T!BA69="",V!$B89/2,0))</f>
        <v>7</v>
      </c>
      <c r="BF89" s="13">
        <f>IF(T!BB69="ano",V!$B89,IF(T!BB69="",V!$B89/2,0))</f>
        <v>7</v>
      </c>
    </row>
    <row r="90" spans="1:58" ht="11.25" hidden="1" outlineLevel="1">
      <c r="A90" s="23" t="s">
        <v>130</v>
      </c>
      <c r="B90" s="13">
        <v>5</v>
      </c>
      <c r="F90" s="19"/>
      <c r="G90" s="19"/>
      <c r="H90" s="13">
        <f>IF(T!D70="ano",V!$B90,IF(T!D70="",V!$B90/2,0))</f>
        <v>0</v>
      </c>
      <c r="I90" s="13">
        <f>IF(T!E70="ano",V!$B90,IF(T!E70="",V!$B90/2,0))</f>
        <v>5</v>
      </c>
      <c r="J90" s="13">
        <f>IF(T!F70="ano",V!$B90,IF(T!F70="",V!$B90/2,0))</f>
        <v>5</v>
      </c>
      <c r="K90" s="13">
        <f>IF(T!G70="ano",V!$B90,IF(T!G70="",V!$B90/2,0))</f>
        <v>0</v>
      </c>
      <c r="L90" s="13">
        <f>IF(T!H70="ano",V!$B90,IF(T!H70="",V!$B90/2,0))</f>
        <v>0</v>
      </c>
      <c r="M90" s="13">
        <f>IF(T!I70="ano",V!$B90,IF(T!I70="",V!$B90/2,0))</f>
        <v>0</v>
      </c>
      <c r="N90" s="13">
        <f>IF(T!J70="ano",V!$B90,IF(T!J70="",V!$B90/2,0))</f>
        <v>0</v>
      </c>
      <c r="O90" s="13">
        <f>IF(T!K70="ano",V!$B90,IF(T!K70="",V!$B90/2,0))</f>
        <v>0</v>
      </c>
      <c r="P90" s="13">
        <f>IF(T!L70="ano",V!$B90,IF(T!L70="",V!$B90/2,0))</f>
        <v>0</v>
      </c>
      <c r="Q90" s="13">
        <f>IF(T!M70="ano",V!$B90,IF(T!M70="",V!$B90/2,0))</f>
        <v>5</v>
      </c>
      <c r="R90" s="13">
        <f>IF(T!N70="ano",V!$B90,IF(T!N70="",V!$B90/2,0))</f>
        <v>5</v>
      </c>
      <c r="S90" s="13">
        <f>IF(T!O70="ano",V!$B90,IF(T!O70="",V!$B90/2,0))</f>
        <v>0</v>
      </c>
      <c r="T90" s="13">
        <f>IF(T!P70="ano",V!$B90,IF(T!P70="",V!$B90/2,0))</f>
        <v>0</v>
      </c>
      <c r="U90" s="13">
        <f>IF(T!Q70="ano",V!$B90,IF(T!Q70="",V!$B90/2,0))</f>
        <v>0</v>
      </c>
      <c r="V90" s="13">
        <f>IF(T!R70="ano",V!$B90,IF(T!R70="",V!$B90/2,0))</f>
        <v>0</v>
      </c>
      <c r="W90" s="13">
        <f>IF(T!S70="ano",V!$B90,IF(T!S70="",V!$B90/2,0))</f>
        <v>0</v>
      </c>
      <c r="X90" s="13">
        <f>IF(T!T70="ano",V!$B90,IF(T!T70="",V!$B90/2,0))</f>
        <v>0</v>
      </c>
      <c r="Y90" s="13">
        <f>IF(T!U70="ano",V!$B90,IF(T!U70="",V!$B90/2,0))</f>
        <v>0</v>
      </c>
      <c r="Z90" s="13">
        <f>IF(T!V70="ano",V!$B90,IF(T!V70="",V!$B90/2,0))</f>
        <v>0</v>
      </c>
      <c r="AA90" s="13">
        <f>IF(T!W70="ano",V!$B90,IF(T!W70="",V!$B90/2,0))</f>
        <v>5</v>
      </c>
      <c r="AB90" s="13">
        <f>IF(T!X70="ano",V!$B90,IF(T!X70="",V!$B90/2,0))</f>
        <v>5</v>
      </c>
      <c r="AC90" s="13">
        <f>IF(T!Y70="ano",V!$B90,IF(T!Y70="",V!$B90/2,0))</f>
        <v>5</v>
      </c>
      <c r="AD90" s="13">
        <f>IF(T!Z70="ano",V!$B90,IF(T!Z70="",V!$B90/2,0))</f>
        <v>5</v>
      </c>
      <c r="AE90" s="13">
        <f>IF(T!AA70="ano",V!$B90,IF(T!AA70="",V!$B90/2,0))</f>
        <v>5</v>
      </c>
      <c r="AF90" s="13">
        <f>IF(T!AB70="ano",V!$B90,IF(T!AB70="",V!$B90/2,0))</f>
        <v>5</v>
      </c>
      <c r="AG90" s="13">
        <f>IF(T!AC70="ano",V!$B90,IF(T!AC70="",V!$B90/2,0))</f>
        <v>5</v>
      </c>
      <c r="AH90" s="13">
        <f>IF(T!AD70="ano",V!$B90,IF(T!AD70="",V!$B90/2,0))</f>
        <v>0</v>
      </c>
      <c r="AI90" s="13">
        <f>IF(T!AE70="ano",V!$B90,IF(T!AE70="",V!$B90/2,0))</f>
        <v>0</v>
      </c>
      <c r="AJ90" s="13">
        <f>IF(T!AF70="ano",V!$B90,IF(T!AF70="",V!$B90/2,0))</f>
        <v>0</v>
      </c>
      <c r="AK90" s="13">
        <f>IF(T!AG70="ano",V!$B90,IF(T!AG70="",V!$B90/2,0))</f>
        <v>0</v>
      </c>
      <c r="AL90" s="13">
        <f>IF(T!AH70="ano",V!$B90,IF(T!AH70="",V!$B90/2,0))</f>
        <v>0</v>
      </c>
      <c r="AM90" s="13">
        <f>IF(T!AI70="ano",V!$B90,IF(T!AI70="",V!$B90/2,0))</f>
        <v>0</v>
      </c>
      <c r="AN90" s="13">
        <f>IF(T!AJ70="ano",V!$B90,IF(T!AJ70="",V!$B90/2,0))</f>
        <v>0</v>
      </c>
      <c r="AO90" s="13">
        <f>IF(T!AK70="ano",V!$B90,IF(T!AK70="",V!$B90/2,0))</f>
        <v>0</v>
      </c>
      <c r="AP90" s="13">
        <f>IF(T!AL70="ano",V!$B90,IF(T!AL70="",V!$B90/2,0))</f>
        <v>0</v>
      </c>
      <c r="AQ90" s="13">
        <f>IF(T!AM70="ano",V!$B90,IF(T!AM70="",V!$B90/2,0))</f>
        <v>0</v>
      </c>
      <c r="AR90" s="13">
        <f>IF(T!AN70="ano",V!$B90,IF(T!AN70="",V!$B90/2,0))</f>
        <v>0</v>
      </c>
      <c r="AS90" s="13">
        <f>IF(T!AO70="ano",V!$B90,IF(T!AO70="",V!$B90/2,0))</f>
        <v>2.5</v>
      </c>
      <c r="AT90" s="13">
        <f>IF(T!AP70="ano",V!$B90,IF(T!AP70="",V!$B90/2,0))</f>
        <v>5</v>
      </c>
      <c r="AU90" s="13">
        <f>IF(T!AQ70="ano",V!$B90,IF(T!AQ70="",V!$B90/2,0))</f>
        <v>0</v>
      </c>
      <c r="AV90" s="13">
        <f>IF(T!AR70="ano",V!$B90,IF(T!AR70="",V!$B90/2,0))</f>
        <v>0</v>
      </c>
      <c r="AW90" s="13">
        <f>IF(T!AS70="ano",V!$B90,IF(T!AS70="",V!$B90/2,0))</f>
        <v>0</v>
      </c>
      <c r="AX90" s="13">
        <f>IF(T!AT70="ano",V!$B90,IF(T!AT70="",V!$B90/2,0))</f>
        <v>0</v>
      </c>
      <c r="AY90" s="13">
        <f>IF(T!AU70="ano",V!$B90,IF(T!AU70="",V!$B90/2,0))</f>
        <v>0</v>
      </c>
      <c r="AZ90" s="13">
        <f>IF(T!AV70="ano",V!$B90,IF(T!AV70="",V!$B90/2,0))</f>
        <v>0</v>
      </c>
      <c r="BA90" s="13">
        <f>IF(T!AW70="ano",V!$B90,IF(T!AW70="",V!$B90/2,0))</f>
        <v>5</v>
      </c>
      <c r="BB90" s="13">
        <f>IF(T!AX70="ano",V!$B90,IF(T!AX70="",V!$B90/2,0))</f>
        <v>5</v>
      </c>
      <c r="BC90" s="13">
        <f>IF(T!AY70="ano",V!$B90,IF(T!AY70="",V!$B90/2,0))</f>
        <v>0</v>
      </c>
      <c r="BD90" s="13">
        <f>IF(T!AZ70="ano",V!$B90,IF(T!AZ70="",V!$B90/2,0))</f>
        <v>5</v>
      </c>
      <c r="BE90" s="13">
        <f>IF(T!BA70="ano",V!$B90,IF(T!BA70="",V!$B90/2,0))</f>
        <v>0</v>
      </c>
      <c r="BF90" s="13">
        <f>IF(T!BB70="ano",V!$B90,IF(T!BB70="",V!$B90/2,0))</f>
        <v>5</v>
      </c>
    </row>
    <row r="91" spans="1:7" ht="11.25" collapsed="1">
      <c r="A91" s="20"/>
      <c r="F91" s="19"/>
      <c r="G91" s="19"/>
    </row>
    <row r="92" spans="1:58" ht="11.25">
      <c r="A92" s="20" t="s">
        <v>64</v>
      </c>
      <c r="B92" s="13">
        <v>5</v>
      </c>
      <c r="C92" s="22">
        <v>0</v>
      </c>
      <c r="D92" s="22">
        <v>10</v>
      </c>
      <c r="E92" s="22">
        <v>10</v>
      </c>
      <c r="F92" s="22">
        <f>(D92-C92)/E92</f>
        <v>1</v>
      </c>
      <c r="G92" s="19"/>
      <c r="H92" s="13">
        <f>AVERAGE(T!D74:D77)</f>
        <v>5.75</v>
      </c>
      <c r="I92" s="13">
        <f>AVERAGE(T!E74:E77)</f>
        <v>6.75</v>
      </c>
      <c r="J92" s="13">
        <f>AVERAGE(T!F74:F77)</f>
        <v>6.75</v>
      </c>
      <c r="K92" s="13">
        <f>AVERAGE(T!G74:G77)</f>
        <v>4</v>
      </c>
      <c r="L92" s="13">
        <f>AVERAGE(T!H74:H77)</f>
        <v>5.5</v>
      </c>
      <c r="M92" s="13">
        <f>AVERAGE(T!I74:I77)</f>
        <v>5.25</v>
      </c>
      <c r="N92" s="13">
        <f>AVERAGE(T!J74:J77)</f>
        <v>6.5</v>
      </c>
      <c r="O92" s="13">
        <f>AVERAGE(T!K74:K77)</f>
        <v>6.5</v>
      </c>
      <c r="P92" s="13">
        <f>AVERAGE(T!L74:L77)</f>
        <v>6.75</v>
      </c>
      <c r="Q92" s="13">
        <f>AVERAGE(T!M74:M77)</f>
        <v>7</v>
      </c>
      <c r="R92" s="13">
        <f>AVERAGE(T!N74:N77)</f>
        <v>8.5</v>
      </c>
      <c r="S92" s="13">
        <f>AVERAGE(T!O74:O77)</f>
        <v>5.75</v>
      </c>
      <c r="T92" s="13">
        <f>AVERAGE(T!P74:P77)</f>
        <v>6.75</v>
      </c>
      <c r="U92" s="13">
        <f>AVERAGE(T!Q74:Q77)</f>
        <v>6.5</v>
      </c>
      <c r="V92" s="13">
        <f>AVERAGE(T!R74:R77)</f>
        <v>7</v>
      </c>
      <c r="W92" s="13">
        <f>AVERAGE(T!S74:S77)</f>
        <v>4.5</v>
      </c>
      <c r="X92" s="13">
        <f>AVERAGE(T!T74:T77)</f>
        <v>4.75</v>
      </c>
      <c r="Y92" s="13">
        <f>AVERAGE(T!U74:U77)</f>
        <v>4.75</v>
      </c>
      <c r="Z92" s="13">
        <f>AVERAGE(T!V74:V77)</f>
        <v>5.5</v>
      </c>
      <c r="AA92" s="13">
        <f>AVERAGE(T!W74:W77)</f>
        <v>7.25</v>
      </c>
      <c r="AB92" s="13">
        <f>AVERAGE(T!X74:X77)</f>
        <v>5.75</v>
      </c>
      <c r="AC92" s="13">
        <f>AVERAGE(T!Y74:Y77)</f>
        <v>5.75</v>
      </c>
      <c r="AD92" s="13">
        <f>AVERAGE(T!Z74:Z77)</f>
        <v>5.75</v>
      </c>
      <c r="AE92" s="13">
        <f>AVERAGE(T!AA74:AA77)</f>
        <v>5.5</v>
      </c>
      <c r="AF92" s="13">
        <f>AVERAGE(T!AB74:AB77)</f>
        <v>5</v>
      </c>
      <c r="AG92" s="13">
        <f>AVERAGE(T!AC74:AC77)</f>
        <v>5.5</v>
      </c>
      <c r="AH92" s="13">
        <f>AVERAGE(T!AD74:AD77)</f>
        <v>7.25</v>
      </c>
      <c r="AI92" s="13">
        <f>AVERAGE(T!AE74:AE77)</f>
        <v>7.25</v>
      </c>
      <c r="AJ92" s="13">
        <f>AVERAGE(T!AF74:AF77)</f>
        <v>7.25</v>
      </c>
      <c r="AK92" s="13">
        <f>AVERAGE(T!AG74:AG77)</f>
        <v>6.5</v>
      </c>
      <c r="AL92" s="13">
        <f>AVERAGE(T!AH74:AH77)</f>
        <v>7.25</v>
      </c>
      <c r="AM92" s="13">
        <f>AVERAGE(T!AI74:AI77)</f>
        <v>7.75</v>
      </c>
      <c r="AN92" s="13">
        <f>AVERAGE(T!AJ74:AJ77)</f>
        <v>7.5</v>
      </c>
      <c r="AO92" s="13">
        <f>AVERAGE(T!AK74:AK77)</f>
        <v>8.75</v>
      </c>
      <c r="AP92" s="13">
        <f>AVERAGE(T!AL74:AL77)</f>
        <v>7</v>
      </c>
      <c r="AQ92" s="13">
        <f>AVERAGE(T!AM74:AM77)</f>
        <v>6.5</v>
      </c>
      <c r="AR92" s="13">
        <f>AVERAGE(T!AN74:AN77)</f>
        <v>6.5</v>
      </c>
      <c r="AS92" s="13">
        <f>AVERAGE(T!AO74:AO77)</f>
        <v>5.75</v>
      </c>
      <c r="AT92" s="13">
        <f>AVERAGE(T!AP74:AP77)</f>
        <v>7</v>
      </c>
      <c r="AU92" s="13">
        <f>AVERAGE(T!AQ74:AQ77)</f>
        <v>5.5</v>
      </c>
      <c r="AV92" s="13">
        <f>AVERAGE(T!AR74:AR77)</f>
        <v>4.25</v>
      </c>
      <c r="AW92" s="13">
        <f>AVERAGE(T!AS74:AS77)</f>
        <v>5</v>
      </c>
      <c r="AX92" s="13">
        <f>AVERAGE(T!AT74:AT77)</f>
        <v>5</v>
      </c>
      <c r="AY92" s="13">
        <f>AVERAGE(T!AU74:AU77)</f>
        <v>6.75</v>
      </c>
      <c r="AZ92" s="13">
        <f>AVERAGE(T!AV74:AV77)</f>
        <v>6.75</v>
      </c>
      <c r="BA92" s="13">
        <f>AVERAGE(T!AW74:AW77)</f>
        <v>6.5</v>
      </c>
      <c r="BB92" s="13">
        <f>AVERAGE(T!AX74:AX77)</f>
        <v>7.25</v>
      </c>
      <c r="BC92" s="13">
        <f>AVERAGE(T!AY74:AY77)</f>
        <v>7</v>
      </c>
      <c r="BD92" s="13">
        <f>AVERAGE(T!AZ74:AZ77)</f>
        <v>7.75</v>
      </c>
      <c r="BE92" s="13">
        <f>AVERAGE(T!BA74:BA77)</f>
        <v>6.5</v>
      </c>
      <c r="BF92" s="13">
        <f>AVERAGE(T!BB74:BB77)</f>
        <v>6.5</v>
      </c>
    </row>
    <row r="93" spans="1:58" ht="11.25">
      <c r="A93" s="20"/>
      <c r="F93" s="19"/>
      <c r="G93" s="19"/>
      <c r="H93" s="26">
        <f aca="true" t="shared" si="26" ref="H93:BF93">(H92-$C92)/$F92</f>
        <v>5.75</v>
      </c>
      <c r="I93" s="26">
        <f t="shared" si="26"/>
        <v>6.75</v>
      </c>
      <c r="J93" s="26">
        <f t="shared" si="26"/>
        <v>6.75</v>
      </c>
      <c r="K93" s="26">
        <f t="shared" si="26"/>
        <v>4</v>
      </c>
      <c r="L93" s="26">
        <f t="shared" si="26"/>
        <v>5.5</v>
      </c>
      <c r="M93" s="26">
        <f t="shared" si="26"/>
        <v>5.25</v>
      </c>
      <c r="N93" s="26">
        <f t="shared" si="26"/>
        <v>6.5</v>
      </c>
      <c r="O93" s="26">
        <f t="shared" si="26"/>
        <v>6.5</v>
      </c>
      <c r="P93" s="26">
        <f t="shared" si="26"/>
        <v>6.75</v>
      </c>
      <c r="Q93" s="26">
        <f t="shared" si="26"/>
        <v>7</v>
      </c>
      <c r="R93" s="26">
        <f t="shared" si="26"/>
        <v>8.5</v>
      </c>
      <c r="S93" s="26">
        <f t="shared" si="26"/>
        <v>5.75</v>
      </c>
      <c r="T93" s="26">
        <f t="shared" si="26"/>
        <v>6.75</v>
      </c>
      <c r="U93" s="26">
        <f t="shared" si="26"/>
        <v>6.5</v>
      </c>
      <c r="V93" s="26">
        <f t="shared" si="26"/>
        <v>7</v>
      </c>
      <c r="W93" s="26">
        <f t="shared" si="26"/>
        <v>4.5</v>
      </c>
      <c r="X93" s="26">
        <f t="shared" si="26"/>
        <v>4.75</v>
      </c>
      <c r="Y93" s="26">
        <f t="shared" si="26"/>
        <v>4.75</v>
      </c>
      <c r="Z93" s="26">
        <f t="shared" si="26"/>
        <v>5.5</v>
      </c>
      <c r="AA93" s="26">
        <f t="shared" si="26"/>
        <v>7.25</v>
      </c>
      <c r="AB93" s="26">
        <f t="shared" si="26"/>
        <v>5.75</v>
      </c>
      <c r="AC93" s="26">
        <f t="shared" si="26"/>
        <v>5.75</v>
      </c>
      <c r="AD93" s="26">
        <f t="shared" si="26"/>
        <v>5.75</v>
      </c>
      <c r="AE93" s="26">
        <f t="shared" si="26"/>
        <v>5.5</v>
      </c>
      <c r="AF93" s="26">
        <f t="shared" si="26"/>
        <v>5</v>
      </c>
      <c r="AG93" s="26">
        <f t="shared" si="26"/>
        <v>5.5</v>
      </c>
      <c r="AH93" s="26">
        <f t="shared" si="26"/>
        <v>7.25</v>
      </c>
      <c r="AI93" s="26">
        <f t="shared" si="26"/>
        <v>7.25</v>
      </c>
      <c r="AJ93" s="26">
        <f t="shared" si="26"/>
        <v>7.25</v>
      </c>
      <c r="AK93" s="26">
        <f t="shared" si="26"/>
        <v>6.5</v>
      </c>
      <c r="AL93" s="26">
        <f t="shared" si="26"/>
        <v>7.25</v>
      </c>
      <c r="AM93" s="26">
        <f t="shared" si="26"/>
        <v>7.75</v>
      </c>
      <c r="AN93" s="26">
        <f t="shared" si="26"/>
        <v>7.5</v>
      </c>
      <c r="AO93" s="26">
        <f t="shared" si="26"/>
        <v>8.75</v>
      </c>
      <c r="AP93" s="26">
        <f t="shared" si="26"/>
        <v>7</v>
      </c>
      <c r="AQ93" s="26">
        <f t="shared" si="26"/>
        <v>6.5</v>
      </c>
      <c r="AR93" s="26">
        <f t="shared" si="26"/>
        <v>6.5</v>
      </c>
      <c r="AS93" s="26">
        <f t="shared" si="26"/>
        <v>5.75</v>
      </c>
      <c r="AT93" s="26">
        <f t="shared" si="26"/>
        <v>7</v>
      </c>
      <c r="AU93" s="26">
        <f t="shared" si="26"/>
        <v>5.5</v>
      </c>
      <c r="AV93" s="26">
        <f t="shared" si="26"/>
        <v>4.25</v>
      </c>
      <c r="AW93" s="26">
        <f t="shared" si="26"/>
        <v>5</v>
      </c>
      <c r="AX93" s="26">
        <f t="shared" si="26"/>
        <v>5</v>
      </c>
      <c r="AY93" s="26">
        <f t="shared" si="26"/>
        <v>6.75</v>
      </c>
      <c r="AZ93" s="26">
        <f t="shared" si="26"/>
        <v>6.75</v>
      </c>
      <c r="BA93" s="26">
        <f t="shared" si="26"/>
        <v>6.5</v>
      </c>
      <c r="BB93" s="26">
        <f t="shared" si="26"/>
        <v>7.25</v>
      </c>
      <c r="BC93" s="26">
        <f t="shared" si="26"/>
        <v>7</v>
      </c>
      <c r="BD93" s="26">
        <f t="shared" si="26"/>
        <v>7.75</v>
      </c>
      <c r="BE93" s="26">
        <f t="shared" si="26"/>
        <v>6.5</v>
      </c>
      <c r="BF93" s="26">
        <f t="shared" si="26"/>
        <v>6.5</v>
      </c>
    </row>
    <row r="94" spans="1:58" ht="11.25">
      <c r="A94" s="20"/>
      <c r="F94" s="19"/>
      <c r="G94" s="19"/>
      <c r="H94" s="26">
        <f>H93*$B92</f>
        <v>28.75</v>
      </c>
      <c r="I94" s="26">
        <f>I93*$B92</f>
        <v>33.75</v>
      </c>
      <c r="J94" s="26">
        <f aca="true" t="shared" si="27" ref="J94:BF94">J93*$B92</f>
        <v>33.75</v>
      </c>
      <c r="K94" s="26">
        <f t="shared" si="27"/>
        <v>20</v>
      </c>
      <c r="L94" s="26">
        <f t="shared" si="27"/>
        <v>27.5</v>
      </c>
      <c r="M94" s="26">
        <f t="shared" si="27"/>
        <v>26.25</v>
      </c>
      <c r="N94" s="26">
        <f t="shared" si="27"/>
        <v>32.5</v>
      </c>
      <c r="O94" s="26">
        <f t="shared" si="27"/>
        <v>32.5</v>
      </c>
      <c r="P94" s="26">
        <f t="shared" si="27"/>
        <v>33.75</v>
      </c>
      <c r="Q94" s="26">
        <f t="shared" si="27"/>
        <v>35</v>
      </c>
      <c r="R94" s="26">
        <f t="shared" si="27"/>
        <v>42.5</v>
      </c>
      <c r="S94" s="26">
        <f t="shared" si="27"/>
        <v>28.75</v>
      </c>
      <c r="T94" s="26">
        <f t="shared" si="27"/>
        <v>33.75</v>
      </c>
      <c r="U94" s="26">
        <f t="shared" si="27"/>
        <v>32.5</v>
      </c>
      <c r="V94" s="26">
        <f t="shared" si="27"/>
        <v>35</v>
      </c>
      <c r="W94" s="26">
        <f t="shared" si="27"/>
        <v>22.5</v>
      </c>
      <c r="X94" s="26">
        <f t="shared" si="27"/>
        <v>23.75</v>
      </c>
      <c r="Y94" s="26">
        <f t="shared" si="27"/>
        <v>23.75</v>
      </c>
      <c r="Z94" s="26">
        <f t="shared" si="27"/>
        <v>27.5</v>
      </c>
      <c r="AA94" s="26">
        <f t="shared" si="27"/>
        <v>36.25</v>
      </c>
      <c r="AB94" s="26">
        <f t="shared" si="27"/>
        <v>28.75</v>
      </c>
      <c r="AC94" s="26">
        <f t="shared" si="27"/>
        <v>28.75</v>
      </c>
      <c r="AD94" s="26">
        <f t="shared" si="27"/>
        <v>28.75</v>
      </c>
      <c r="AE94" s="26">
        <f t="shared" si="27"/>
        <v>27.5</v>
      </c>
      <c r="AF94" s="26">
        <f t="shared" si="27"/>
        <v>25</v>
      </c>
      <c r="AG94" s="26">
        <f t="shared" si="27"/>
        <v>27.5</v>
      </c>
      <c r="AH94" s="26">
        <f t="shared" si="27"/>
        <v>36.25</v>
      </c>
      <c r="AI94" s="26">
        <f t="shared" si="27"/>
        <v>36.25</v>
      </c>
      <c r="AJ94" s="26">
        <f t="shared" si="27"/>
        <v>36.25</v>
      </c>
      <c r="AK94" s="26">
        <f t="shared" si="27"/>
        <v>32.5</v>
      </c>
      <c r="AL94" s="26">
        <f t="shared" si="27"/>
        <v>36.25</v>
      </c>
      <c r="AM94" s="26">
        <f t="shared" si="27"/>
        <v>38.75</v>
      </c>
      <c r="AN94" s="26">
        <f t="shared" si="27"/>
        <v>37.5</v>
      </c>
      <c r="AO94" s="26">
        <f t="shared" si="27"/>
        <v>43.75</v>
      </c>
      <c r="AP94" s="26">
        <f t="shared" si="27"/>
        <v>35</v>
      </c>
      <c r="AQ94" s="26">
        <f t="shared" si="27"/>
        <v>32.5</v>
      </c>
      <c r="AR94" s="26">
        <f t="shared" si="27"/>
        <v>32.5</v>
      </c>
      <c r="AS94" s="26">
        <f t="shared" si="27"/>
        <v>28.75</v>
      </c>
      <c r="AT94" s="26">
        <f t="shared" si="27"/>
        <v>35</v>
      </c>
      <c r="AU94" s="26">
        <f t="shared" si="27"/>
        <v>27.5</v>
      </c>
      <c r="AV94" s="26">
        <f t="shared" si="27"/>
        <v>21.25</v>
      </c>
      <c r="AW94" s="26">
        <f t="shared" si="27"/>
        <v>25</v>
      </c>
      <c r="AX94" s="26">
        <f t="shared" si="27"/>
        <v>25</v>
      </c>
      <c r="AY94" s="26">
        <f t="shared" si="27"/>
        <v>33.75</v>
      </c>
      <c r="AZ94" s="26">
        <f t="shared" si="27"/>
        <v>33.75</v>
      </c>
      <c r="BA94" s="26">
        <f t="shared" si="27"/>
        <v>32.5</v>
      </c>
      <c r="BB94" s="26">
        <f t="shared" si="27"/>
        <v>36.25</v>
      </c>
      <c r="BC94" s="26">
        <f t="shared" si="27"/>
        <v>35</v>
      </c>
      <c r="BD94" s="26">
        <f t="shared" si="27"/>
        <v>38.75</v>
      </c>
      <c r="BE94" s="26">
        <f t="shared" si="27"/>
        <v>32.5</v>
      </c>
      <c r="BF94" s="26">
        <f t="shared" si="27"/>
        <v>32.5</v>
      </c>
    </row>
    <row r="95" spans="1:58" ht="11.25">
      <c r="A95" s="20"/>
      <c r="F95" s="19"/>
      <c r="G95" s="19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</row>
    <row r="96" spans="1:58" ht="11.25">
      <c r="A96" s="20" t="s">
        <v>65</v>
      </c>
      <c r="B96" s="13">
        <v>3</v>
      </c>
      <c r="C96" s="22">
        <v>0</v>
      </c>
      <c r="D96" s="22">
        <v>10</v>
      </c>
      <c r="E96" s="22">
        <v>10</v>
      </c>
      <c r="F96" s="22">
        <f>(D96-C96)/E96</f>
        <v>1</v>
      </c>
      <c r="G96" s="19"/>
      <c r="H96" s="13">
        <f>AVERAGE(T!D79:D82)</f>
        <v>6.25</v>
      </c>
      <c r="I96" s="13">
        <f>AVERAGE(T!E79:E82)</f>
        <v>7.5</v>
      </c>
      <c r="J96" s="13">
        <f>AVERAGE(T!F79:F82)</f>
        <v>7.5</v>
      </c>
      <c r="K96" s="13">
        <f>AVERAGE(T!G79:G82)</f>
        <v>3</v>
      </c>
      <c r="L96" s="13">
        <f>AVERAGE(T!H79:H82)</f>
        <v>8</v>
      </c>
      <c r="M96" s="13">
        <f>AVERAGE(T!I79:I82)</f>
        <v>5.75</v>
      </c>
      <c r="N96" s="13">
        <f>AVERAGE(T!J79:J82)</f>
        <v>5</v>
      </c>
      <c r="O96" s="13">
        <f>AVERAGE(T!K79:K82)</f>
        <v>5</v>
      </c>
      <c r="P96" s="13">
        <f>AVERAGE(T!L79:L82)</f>
        <v>6</v>
      </c>
      <c r="Q96" s="13">
        <f>AVERAGE(T!M79:M82)</f>
        <v>7.25</v>
      </c>
      <c r="R96" s="13">
        <f>AVERAGE(T!N79:N82)</f>
        <v>6.75</v>
      </c>
      <c r="S96" s="13">
        <f>AVERAGE(T!O79:O82)</f>
        <v>5.25</v>
      </c>
      <c r="T96" s="13">
        <f>AVERAGE(T!P79:P82)</f>
        <v>7.5</v>
      </c>
      <c r="U96" s="13">
        <f>AVERAGE(T!Q79:Q82)</f>
        <v>6.75</v>
      </c>
      <c r="V96" s="13">
        <f>AVERAGE(T!R79:R82)</f>
        <v>7.5</v>
      </c>
      <c r="W96" s="13">
        <f>AVERAGE(T!S79:S82)</f>
        <v>4.5</v>
      </c>
      <c r="X96" s="13">
        <f>AVERAGE(T!T79:T82)</f>
        <v>4.5</v>
      </c>
      <c r="Y96" s="13">
        <f>AVERAGE(T!U79:U82)</f>
        <v>4.5</v>
      </c>
      <c r="Z96" s="13">
        <f>AVERAGE(T!V79:V82)</f>
        <v>6</v>
      </c>
      <c r="AA96" s="13">
        <f>AVERAGE(T!W79:W82)</f>
        <v>7</v>
      </c>
      <c r="AB96" s="13">
        <f>AVERAGE(T!X79:X82)</f>
        <v>5.5</v>
      </c>
      <c r="AC96" s="13">
        <f>AVERAGE(T!Y79:Y82)</f>
        <v>5.5</v>
      </c>
      <c r="AD96" s="13">
        <f>AVERAGE(T!Z79:Z82)</f>
        <v>5.5</v>
      </c>
      <c r="AE96" s="13">
        <f>AVERAGE(T!AA79:AA82)</f>
        <v>7.75</v>
      </c>
      <c r="AF96" s="13">
        <f>AVERAGE(T!AB79:AB82)</f>
        <v>5</v>
      </c>
      <c r="AG96" s="13">
        <f>AVERAGE(T!AC79:AC82)</f>
        <v>7.75</v>
      </c>
      <c r="AH96" s="13">
        <f>AVERAGE(T!AD79:AD82)</f>
        <v>7</v>
      </c>
      <c r="AI96" s="13">
        <f>AVERAGE(T!AE79:AE82)</f>
        <v>7</v>
      </c>
      <c r="AJ96" s="13">
        <f>AVERAGE(T!AF79:AF82)</f>
        <v>7</v>
      </c>
      <c r="AK96" s="13">
        <f>AVERAGE(T!AG79:AG82)</f>
        <v>5.5</v>
      </c>
      <c r="AL96" s="13">
        <f>AVERAGE(T!AH79:AH82)</f>
        <v>6.25</v>
      </c>
      <c r="AM96" s="13">
        <f>AVERAGE(T!AI79:AI82)</f>
        <v>7</v>
      </c>
      <c r="AN96" s="13">
        <f>AVERAGE(T!AJ79:AJ82)</f>
        <v>4.75</v>
      </c>
      <c r="AO96" s="13">
        <f>AVERAGE(T!AK79:AK82)</f>
        <v>7</v>
      </c>
      <c r="AP96" s="13">
        <f>AVERAGE(T!AL79:AL82)</f>
        <v>8</v>
      </c>
      <c r="AQ96" s="13">
        <f>AVERAGE(T!AM79:AM82)</f>
        <v>8.75</v>
      </c>
      <c r="AR96" s="13">
        <f>AVERAGE(T!AN79:AN82)</f>
        <v>8.75</v>
      </c>
      <c r="AS96" s="13">
        <f>AVERAGE(T!AO79:AO82)</f>
        <v>6.5</v>
      </c>
      <c r="AT96" s="13">
        <f>AVERAGE(T!AP79:AP82)</f>
        <v>7.75</v>
      </c>
      <c r="AU96" s="13">
        <f>AVERAGE(T!AQ79:AQ82)</f>
        <v>5.5</v>
      </c>
      <c r="AV96" s="13">
        <f>AVERAGE(T!AR79:AR82)</f>
        <v>4.25</v>
      </c>
      <c r="AW96" s="13">
        <f>AVERAGE(T!AS79:AS82)</f>
        <v>4.5</v>
      </c>
      <c r="AX96" s="13">
        <f>AVERAGE(T!AT79:AT82)</f>
        <v>4.25</v>
      </c>
      <c r="AY96" s="13">
        <f>AVERAGE(T!AU79:AU82)</f>
        <v>6.75</v>
      </c>
      <c r="AZ96" s="13">
        <f>AVERAGE(T!AV79:AV82)</f>
        <v>7.75</v>
      </c>
      <c r="BA96" s="13">
        <f>AVERAGE(T!AW79:AW82)</f>
        <v>6.75</v>
      </c>
      <c r="BB96" s="13">
        <f>AVERAGE(T!AX79:AX82)</f>
        <v>7.5</v>
      </c>
      <c r="BC96" s="13">
        <f>AVERAGE(T!AY79:AY82)</f>
        <v>7.75</v>
      </c>
      <c r="BD96" s="13">
        <f>AVERAGE(T!AZ79:AZ82)</f>
        <v>9.25</v>
      </c>
      <c r="BE96" s="13">
        <f>AVERAGE(T!BA79:BA82)</f>
        <v>7.75</v>
      </c>
      <c r="BF96" s="13">
        <f>AVERAGE(T!BB79:BB82)</f>
        <v>8.25</v>
      </c>
    </row>
    <row r="97" spans="1:58" ht="11.25">
      <c r="A97" s="20"/>
      <c r="F97" s="19"/>
      <c r="G97" s="19"/>
      <c r="H97" s="26">
        <f aca="true" t="shared" si="28" ref="H97:BF97">(H96-$C96)/$F96</f>
        <v>6.25</v>
      </c>
      <c r="I97" s="26">
        <f t="shared" si="28"/>
        <v>7.5</v>
      </c>
      <c r="J97" s="26">
        <f t="shared" si="28"/>
        <v>7.5</v>
      </c>
      <c r="K97" s="26">
        <f t="shared" si="28"/>
        <v>3</v>
      </c>
      <c r="L97" s="26">
        <f t="shared" si="28"/>
        <v>8</v>
      </c>
      <c r="M97" s="26">
        <f t="shared" si="28"/>
        <v>5.75</v>
      </c>
      <c r="N97" s="26">
        <f t="shared" si="28"/>
        <v>5</v>
      </c>
      <c r="O97" s="26">
        <f t="shared" si="28"/>
        <v>5</v>
      </c>
      <c r="P97" s="26">
        <f t="shared" si="28"/>
        <v>6</v>
      </c>
      <c r="Q97" s="26">
        <f t="shared" si="28"/>
        <v>7.25</v>
      </c>
      <c r="R97" s="26">
        <f t="shared" si="28"/>
        <v>6.75</v>
      </c>
      <c r="S97" s="26">
        <f t="shared" si="28"/>
        <v>5.25</v>
      </c>
      <c r="T97" s="26">
        <f t="shared" si="28"/>
        <v>7.5</v>
      </c>
      <c r="U97" s="26">
        <f t="shared" si="28"/>
        <v>6.75</v>
      </c>
      <c r="V97" s="26">
        <f t="shared" si="28"/>
        <v>7.5</v>
      </c>
      <c r="W97" s="26">
        <f t="shared" si="28"/>
        <v>4.5</v>
      </c>
      <c r="X97" s="26">
        <f t="shared" si="28"/>
        <v>4.5</v>
      </c>
      <c r="Y97" s="26">
        <f t="shared" si="28"/>
        <v>4.5</v>
      </c>
      <c r="Z97" s="26">
        <f t="shared" si="28"/>
        <v>6</v>
      </c>
      <c r="AA97" s="26">
        <f t="shared" si="28"/>
        <v>7</v>
      </c>
      <c r="AB97" s="26">
        <f t="shared" si="28"/>
        <v>5.5</v>
      </c>
      <c r="AC97" s="26">
        <f t="shared" si="28"/>
        <v>5.5</v>
      </c>
      <c r="AD97" s="26">
        <f t="shared" si="28"/>
        <v>5.5</v>
      </c>
      <c r="AE97" s="26">
        <f t="shared" si="28"/>
        <v>7.75</v>
      </c>
      <c r="AF97" s="26">
        <f t="shared" si="28"/>
        <v>5</v>
      </c>
      <c r="AG97" s="26">
        <f t="shared" si="28"/>
        <v>7.75</v>
      </c>
      <c r="AH97" s="26">
        <f t="shared" si="28"/>
        <v>7</v>
      </c>
      <c r="AI97" s="26">
        <f t="shared" si="28"/>
        <v>7</v>
      </c>
      <c r="AJ97" s="26">
        <f t="shared" si="28"/>
        <v>7</v>
      </c>
      <c r="AK97" s="26">
        <f t="shared" si="28"/>
        <v>5.5</v>
      </c>
      <c r="AL97" s="26">
        <f t="shared" si="28"/>
        <v>6.25</v>
      </c>
      <c r="AM97" s="26">
        <f t="shared" si="28"/>
        <v>7</v>
      </c>
      <c r="AN97" s="26">
        <f t="shared" si="28"/>
        <v>4.75</v>
      </c>
      <c r="AO97" s="26">
        <f t="shared" si="28"/>
        <v>7</v>
      </c>
      <c r="AP97" s="26">
        <f t="shared" si="28"/>
        <v>8</v>
      </c>
      <c r="AQ97" s="26">
        <f t="shared" si="28"/>
        <v>8.75</v>
      </c>
      <c r="AR97" s="26">
        <f t="shared" si="28"/>
        <v>8.75</v>
      </c>
      <c r="AS97" s="26">
        <f t="shared" si="28"/>
        <v>6.5</v>
      </c>
      <c r="AT97" s="26">
        <f t="shared" si="28"/>
        <v>7.75</v>
      </c>
      <c r="AU97" s="26">
        <f t="shared" si="28"/>
        <v>5.5</v>
      </c>
      <c r="AV97" s="26">
        <f t="shared" si="28"/>
        <v>4.25</v>
      </c>
      <c r="AW97" s="26">
        <f t="shared" si="28"/>
        <v>4.5</v>
      </c>
      <c r="AX97" s="26">
        <f t="shared" si="28"/>
        <v>4.25</v>
      </c>
      <c r="AY97" s="26">
        <f t="shared" si="28"/>
        <v>6.75</v>
      </c>
      <c r="AZ97" s="26">
        <f t="shared" si="28"/>
        <v>7.75</v>
      </c>
      <c r="BA97" s="26">
        <f t="shared" si="28"/>
        <v>6.75</v>
      </c>
      <c r="BB97" s="26">
        <f t="shared" si="28"/>
        <v>7.5</v>
      </c>
      <c r="BC97" s="26">
        <f t="shared" si="28"/>
        <v>7.75</v>
      </c>
      <c r="BD97" s="26">
        <f t="shared" si="28"/>
        <v>9.25</v>
      </c>
      <c r="BE97" s="26">
        <f t="shared" si="28"/>
        <v>7.75</v>
      </c>
      <c r="BF97" s="26">
        <f t="shared" si="28"/>
        <v>8.25</v>
      </c>
    </row>
    <row r="98" spans="1:58" ht="11.25">
      <c r="A98" s="20"/>
      <c r="F98" s="19"/>
      <c r="G98" s="19"/>
      <c r="H98" s="26">
        <f>H97*$B96</f>
        <v>18.75</v>
      </c>
      <c r="I98" s="26">
        <f>I97*$B96</f>
        <v>22.5</v>
      </c>
      <c r="J98" s="26">
        <f aca="true" t="shared" si="29" ref="J98:BF98">J97*$B96</f>
        <v>22.5</v>
      </c>
      <c r="K98" s="26">
        <f t="shared" si="29"/>
        <v>9</v>
      </c>
      <c r="L98" s="26">
        <f t="shared" si="29"/>
        <v>24</v>
      </c>
      <c r="M98" s="26">
        <f t="shared" si="29"/>
        <v>17.25</v>
      </c>
      <c r="N98" s="26">
        <f t="shared" si="29"/>
        <v>15</v>
      </c>
      <c r="O98" s="26">
        <f t="shared" si="29"/>
        <v>15</v>
      </c>
      <c r="P98" s="26">
        <f t="shared" si="29"/>
        <v>18</v>
      </c>
      <c r="Q98" s="26">
        <f t="shared" si="29"/>
        <v>21.75</v>
      </c>
      <c r="R98" s="26">
        <f t="shared" si="29"/>
        <v>20.25</v>
      </c>
      <c r="S98" s="26">
        <f t="shared" si="29"/>
        <v>15.75</v>
      </c>
      <c r="T98" s="26">
        <f t="shared" si="29"/>
        <v>22.5</v>
      </c>
      <c r="U98" s="26">
        <f t="shared" si="29"/>
        <v>20.25</v>
      </c>
      <c r="V98" s="26">
        <f t="shared" si="29"/>
        <v>22.5</v>
      </c>
      <c r="W98" s="26">
        <f t="shared" si="29"/>
        <v>13.5</v>
      </c>
      <c r="X98" s="26">
        <f t="shared" si="29"/>
        <v>13.5</v>
      </c>
      <c r="Y98" s="26">
        <f t="shared" si="29"/>
        <v>13.5</v>
      </c>
      <c r="Z98" s="26">
        <f t="shared" si="29"/>
        <v>18</v>
      </c>
      <c r="AA98" s="26">
        <f t="shared" si="29"/>
        <v>21</v>
      </c>
      <c r="AB98" s="26">
        <f t="shared" si="29"/>
        <v>16.5</v>
      </c>
      <c r="AC98" s="26">
        <f t="shared" si="29"/>
        <v>16.5</v>
      </c>
      <c r="AD98" s="26">
        <f t="shared" si="29"/>
        <v>16.5</v>
      </c>
      <c r="AE98" s="26">
        <f t="shared" si="29"/>
        <v>23.25</v>
      </c>
      <c r="AF98" s="26">
        <f t="shared" si="29"/>
        <v>15</v>
      </c>
      <c r="AG98" s="26">
        <f t="shared" si="29"/>
        <v>23.25</v>
      </c>
      <c r="AH98" s="26">
        <f t="shared" si="29"/>
        <v>21</v>
      </c>
      <c r="AI98" s="26">
        <f t="shared" si="29"/>
        <v>21</v>
      </c>
      <c r="AJ98" s="26">
        <f t="shared" si="29"/>
        <v>21</v>
      </c>
      <c r="AK98" s="26">
        <f t="shared" si="29"/>
        <v>16.5</v>
      </c>
      <c r="AL98" s="26">
        <f t="shared" si="29"/>
        <v>18.75</v>
      </c>
      <c r="AM98" s="26">
        <f t="shared" si="29"/>
        <v>21</v>
      </c>
      <c r="AN98" s="26">
        <f t="shared" si="29"/>
        <v>14.25</v>
      </c>
      <c r="AO98" s="26">
        <f t="shared" si="29"/>
        <v>21</v>
      </c>
      <c r="AP98" s="26">
        <f t="shared" si="29"/>
        <v>24</v>
      </c>
      <c r="AQ98" s="26">
        <f t="shared" si="29"/>
        <v>26.25</v>
      </c>
      <c r="AR98" s="26">
        <f t="shared" si="29"/>
        <v>26.25</v>
      </c>
      <c r="AS98" s="26">
        <f t="shared" si="29"/>
        <v>19.5</v>
      </c>
      <c r="AT98" s="26">
        <f t="shared" si="29"/>
        <v>23.25</v>
      </c>
      <c r="AU98" s="26">
        <f t="shared" si="29"/>
        <v>16.5</v>
      </c>
      <c r="AV98" s="26">
        <f t="shared" si="29"/>
        <v>12.75</v>
      </c>
      <c r="AW98" s="26">
        <f t="shared" si="29"/>
        <v>13.5</v>
      </c>
      <c r="AX98" s="26">
        <f t="shared" si="29"/>
        <v>12.75</v>
      </c>
      <c r="AY98" s="26">
        <f t="shared" si="29"/>
        <v>20.25</v>
      </c>
      <c r="AZ98" s="26">
        <f t="shared" si="29"/>
        <v>23.25</v>
      </c>
      <c r="BA98" s="26">
        <f t="shared" si="29"/>
        <v>20.25</v>
      </c>
      <c r="BB98" s="26">
        <f t="shared" si="29"/>
        <v>22.5</v>
      </c>
      <c r="BC98" s="26">
        <f t="shared" si="29"/>
        <v>23.25</v>
      </c>
      <c r="BD98" s="26">
        <f t="shared" si="29"/>
        <v>27.75</v>
      </c>
      <c r="BE98" s="26">
        <f t="shared" si="29"/>
        <v>23.25</v>
      </c>
      <c r="BF98" s="26">
        <f t="shared" si="29"/>
        <v>24.75</v>
      </c>
    </row>
    <row r="99" spans="1:7" ht="11.25">
      <c r="A99" s="20"/>
      <c r="F99" s="19"/>
      <c r="G99" s="19"/>
    </row>
    <row r="100" spans="1:7" ht="11.25">
      <c r="A100" s="20"/>
      <c r="F100" s="19"/>
      <c r="G100" s="19"/>
    </row>
    <row r="101" spans="1:58" s="36" customFormat="1" ht="33.75">
      <c r="A101" s="20"/>
      <c r="B101" s="35"/>
      <c r="C101" s="35"/>
      <c r="D101" s="35"/>
      <c r="E101" s="35"/>
      <c r="F101" s="19"/>
      <c r="G101" s="19"/>
      <c r="H101" s="7" t="str">
        <f>H3&amp;" "&amp;H4</f>
        <v>Alcatel OT 30x</v>
      </c>
      <c r="I101" s="7" t="str">
        <f>I3&amp;" "&amp;I4</f>
        <v>Alcatel OT 501</v>
      </c>
      <c r="J101" s="7" t="str">
        <f>J3&amp;" "&amp;J4</f>
        <v>Alcatel OT 701</v>
      </c>
      <c r="K101" s="7" t="str">
        <f aca="true" t="shared" si="30" ref="K101:T101">K3&amp;" "&amp;K4</f>
        <v>Alcatel OT Club db</v>
      </c>
      <c r="L101" s="7" t="str">
        <f t="shared" si="30"/>
        <v>Benefon Q</v>
      </c>
      <c r="M101" s="7" t="str">
        <f t="shared" si="30"/>
        <v>Benefon Twin Dual SIM</v>
      </c>
      <c r="N101" s="7" t="str">
        <f t="shared" si="30"/>
        <v>Ericsson A2618</v>
      </c>
      <c r="O101" s="7" t="str">
        <f t="shared" si="30"/>
        <v>Ericsson A2628</v>
      </c>
      <c r="P101" s="7" t="str">
        <f t="shared" si="30"/>
        <v>Ericsson R310</v>
      </c>
      <c r="Q101" s="7" t="str">
        <f t="shared" si="30"/>
        <v>Ericsson R320</v>
      </c>
      <c r="R101" s="7" t="str">
        <f t="shared" si="30"/>
        <v>Ericsson R520</v>
      </c>
      <c r="S101" s="7" t="str">
        <f t="shared" si="30"/>
        <v>Ericsson T10</v>
      </c>
      <c r="T101" s="7" t="str">
        <f t="shared" si="30"/>
        <v>Ericsson T20</v>
      </c>
      <c r="U101" s="7" t="str">
        <f aca="true" t="shared" si="31" ref="U101:Z101">U3&amp;" "&amp;U4</f>
        <v>Ericsson T28</v>
      </c>
      <c r="V101" s="7" t="str">
        <f t="shared" si="31"/>
        <v>Ericsson T29</v>
      </c>
      <c r="W101" s="7" t="str">
        <f t="shared" si="31"/>
        <v>Motorola T180</v>
      </c>
      <c r="X101" s="7" t="str">
        <f t="shared" si="31"/>
        <v>Motorola T2288</v>
      </c>
      <c r="Y101" s="7" t="str">
        <f t="shared" si="31"/>
        <v>Motorola T2288R</v>
      </c>
      <c r="Z101" s="7" t="str">
        <f t="shared" si="31"/>
        <v>Motorola Talkabout 205</v>
      </c>
      <c r="AA101" s="7" t="str">
        <f aca="true" t="shared" si="32" ref="AA101:BF101">AA3&amp;" "&amp;AA4</f>
        <v>Motorola Timeport 250</v>
      </c>
      <c r="AB101" s="7" t="str">
        <f t="shared" si="32"/>
        <v>Motorola Timeport 260</v>
      </c>
      <c r="AC101" s="7" t="str">
        <f t="shared" si="32"/>
        <v>Motorola L7089</v>
      </c>
      <c r="AD101" s="7" t="str">
        <f t="shared" si="32"/>
        <v>Motorola P7389</v>
      </c>
      <c r="AE101" s="7" t="str">
        <f t="shared" si="32"/>
        <v>Motorola V.50</v>
      </c>
      <c r="AF101" s="7" t="str">
        <f t="shared" si="32"/>
        <v>Motorola V.100</v>
      </c>
      <c r="AG101" s="7" t="str">
        <f t="shared" si="32"/>
        <v>Motorola V.3690</v>
      </c>
      <c r="AH101" s="7" t="str">
        <f t="shared" si="32"/>
        <v>Nokia 3210</v>
      </c>
      <c r="AI101" s="7" t="str">
        <f t="shared" si="32"/>
        <v>Nokia 3310</v>
      </c>
      <c r="AJ101" s="7" t="str">
        <f t="shared" si="32"/>
        <v>Nokia 3330</v>
      </c>
      <c r="AK101" s="7" t="str">
        <f t="shared" si="32"/>
        <v>Nokia 5110</v>
      </c>
      <c r="AL101" s="7" t="str">
        <f t="shared" si="32"/>
        <v>Nokia 6150</v>
      </c>
      <c r="AM101" s="7" t="str">
        <f t="shared" si="32"/>
        <v>Nokia 6210</v>
      </c>
      <c r="AN101" s="7" t="str">
        <f t="shared" si="32"/>
        <v>Nokia 6250</v>
      </c>
      <c r="AO101" s="7" t="str">
        <f t="shared" si="32"/>
        <v>Nokia 7110</v>
      </c>
      <c r="AP101" s="7" t="str">
        <f t="shared" si="32"/>
        <v>Nokia 8210</v>
      </c>
      <c r="AQ101" s="7" t="str">
        <f t="shared" si="32"/>
        <v>Nokia 8850</v>
      </c>
      <c r="AR101" s="7" t="str">
        <f t="shared" si="32"/>
        <v>Nokia 8890</v>
      </c>
      <c r="AS101" s="7" t="str">
        <f t="shared" si="32"/>
        <v>Panasonic GD 90</v>
      </c>
      <c r="AT101" s="7" t="str">
        <f t="shared" si="32"/>
        <v>Panasonic GD 93</v>
      </c>
      <c r="AU101" s="7" t="str">
        <f>AU3&amp;" "&amp;AU4</f>
        <v>Philips Azalis 238</v>
      </c>
      <c r="AV101" s="7" t="str">
        <f t="shared" si="32"/>
        <v>Philips Savvy Vogue</v>
      </c>
      <c r="AW101" s="7" t="str">
        <f t="shared" si="32"/>
        <v>Siemens A35/A36</v>
      </c>
      <c r="AX101" s="7" t="str">
        <f>AX3&amp;" "&amp;AX4</f>
        <v>Siemens C25</v>
      </c>
      <c r="AY101" s="7" t="str">
        <f t="shared" si="32"/>
        <v>Siemens C35i</v>
      </c>
      <c r="AZ101" s="7" t="str">
        <f t="shared" si="32"/>
        <v>Siemens M35i</v>
      </c>
      <c r="BA101" s="7" t="str">
        <f t="shared" si="32"/>
        <v>Siemens S25</v>
      </c>
      <c r="BB101" s="7" t="str">
        <f t="shared" si="32"/>
        <v>Siemens S35i</v>
      </c>
      <c r="BC101" s="7" t="str">
        <f t="shared" si="32"/>
        <v>Siemens S40</v>
      </c>
      <c r="BD101" s="7" t="str">
        <f t="shared" si="32"/>
        <v>Siemens SL 45</v>
      </c>
      <c r="BE101" s="7" t="str">
        <f t="shared" si="32"/>
        <v>Sony CMD-J5</v>
      </c>
      <c r="BF101" s="7" t="str">
        <f t="shared" si="32"/>
        <v>Sony CMD-Z5</v>
      </c>
    </row>
    <row r="102" spans="1:58" ht="11.25">
      <c r="A102" s="20" t="s">
        <v>131</v>
      </c>
      <c r="F102" s="51"/>
      <c r="G102" s="52">
        <f>AVERAGE(H102:BF102)</f>
        <v>491.73610385937775</v>
      </c>
      <c r="H102" s="34">
        <f>H8+H12+H16+H20+H24+H28+H32+H36+H40+H44+H48+H94+H98</f>
        <v>476.3799656886455</v>
      </c>
      <c r="I102" s="34">
        <f aca="true" t="shared" si="33" ref="I102:AZ102">I8+I12+I16+I20+I24+I28+I32+I36+I40+I44+I48+I94+I98</f>
        <v>660.9686005407038</v>
      </c>
      <c r="J102" s="34">
        <f t="shared" si="33"/>
        <v>638.6627481795792</v>
      </c>
      <c r="K102" s="34">
        <f t="shared" si="33"/>
        <v>316.5255734614117</v>
      </c>
      <c r="L102" s="34">
        <f t="shared" si="33"/>
        <v>540.4121100663632</v>
      </c>
      <c r="M102" s="34">
        <f t="shared" si="33"/>
        <v>481.23031739899506</v>
      </c>
      <c r="N102" s="34">
        <f t="shared" si="33"/>
        <v>459.02092941801413</v>
      </c>
      <c r="O102" s="34">
        <f t="shared" si="33"/>
        <v>477.87368508227195</v>
      </c>
      <c r="P102" s="34">
        <f t="shared" si="33"/>
        <v>472.38474115061365</v>
      </c>
      <c r="Q102" s="34">
        <f t="shared" si="33"/>
        <v>622.8895236151761</v>
      </c>
      <c r="R102" s="34">
        <f t="shared" si="33"/>
        <v>729.8190319238838</v>
      </c>
      <c r="S102" s="34">
        <f t="shared" si="33"/>
        <v>438.08032677233666</v>
      </c>
      <c r="T102" s="34">
        <f t="shared" si="33"/>
        <v>599.4824880933214</v>
      </c>
      <c r="U102" s="34">
        <f t="shared" si="33"/>
        <v>534.2715649922507</v>
      </c>
      <c r="V102" s="34">
        <f t="shared" si="33"/>
        <v>579.6092789034757</v>
      </c>
      <c r="W102" s="34">
        <f t="shared" si="33"/>
        <v>313.28283790856733</v>
      </c>
      <c r="X102" s="34">
        <f t="shared" si="33"/>
        <v>313.1152321037452</v>
      </c>
      <c r="Y102" s="34">
        <f t="shared" si="33"/>
        <v>378.1241656678419</v>
      </c>
      <c r="Z102" s="34">
        <f t="shared" si="33"/>
        <v>492.5173416468234</v>
      </c>
      <c r="AA102" s="34">
        <f t="shared" si="33"/>
        <v>515.0598889268119</v>
      </c>
      <c r="AB102" s="34">
        <f t="shared" si="33"/>
        <v>407.8358605276122</v>
      </c>
      <c r="AC102" s="34">
        <f t="shared" si="33"/>
        <v>419.5590788515756</v>
      </c>
      <c r="AD102" s="34">
        <f t="shared" si="33"/>
        <v>431.93842324764495</v>
      </c>
      <c r="AE102" s="34">
        <f t="shared" si="33"/>
        <v>481.7418426914768</v>
      </c>
      <c r="AF102" s="34">
        <f t="shared" si="33"/>
        <v>428.4646496468624</v>
      </c>
      <c r="AG102" s="34">
        <f t="shared" si="33"/>
        <v>407.69978378676024</v>
      </c>
      <c r="AH102" s="34">
        <f t="shared" si="33"/>
        <v>464.849462248753</v>
      </c>
      <c r="AI102" s="34">
        <f t="shared" si="33"/>
        <v>503.1392801101163</v>
      </c>
      <c r="AJ102" s="34">
        <f t="shared" si="33"/>
        <v>537.2231442731158</v>
      </c>
      <c r="AK102" s="34">
        <f t="shared" si="33"/>
        <v>325.64030907528144</v>
      </c>
      <c r="AL102" s="34">
        <f t="shared" si="33"/>
        <v>464.7575881501399</v>
      </c>
      <c r="AM102" s="34">
        <f t="shared" si="33"/>
        <v>610.896724036219</v>
      </c>
      <c r="AN102" s="34">
        <f t="shared" si="33"/>
        <v>459.68596085036063</v>
      </c>
      <c r="AO102" s="34">
        <f t="shared" si="33"/>
        <v>523.3567275786755</v>
      </c>
      <c r="AP102" s="34">
        <f t="shared" si="33"/>
        <v>558.7908133480425</v>
      </c>
      <c r="AQ102" s="34">
        <f t="shared" si="33"/>
        <v>497.5941821498542</v>
      </c>
      <c r="AR102" s="34">
        <f t="shared" si="33"/>
        <v>474.90375166613995</v>
      </c>
      <c r="AS102" s="34">
        <f t="shared" si="33"/>
        <v>447.97489020924854</v>
      </c>
      <c r="AT102" s="34">
        <f t="shared" si="33"/>
        <v>554.3472213143473</v>
      </c>
      <c r="AU102" s="34">
        <f>AU8+AU12+AU16+AU20+AU24+AU28+AU32+AU36+AU40+AU44+AU48+AU94+AU98</f>
        <v>504.82079179898244</v>
      </c>
      <c r="AV102" s="34">
        <f t="shared" si="33"/>
        <v>388.9562529229635</v>
      </c>
      <c r="AW102" s="34">
        <f t="shared" si="33"/>
        <v>323.9455762648723</v>
      </c>
      <c r="AX102" s="34">
        <f>AX8+AX12+AX16+AX20+AX24+AX28+AX32+AX36+AX40+AX44+AX48+AX94+AX98</f>
        <v>308.8078990829391</v>
      </c>
      <c r="AY102" s="34">
        <f t="shared" si="33"/>
        <v>550.3429606325878</v>
      </c>
      <c r="AZ102" s="34">
        <f t="shared" si="33"/>
        <v>539.9350934578197</v>
      </c>
      <c r="BA102" s="34">
        <f aca="true" t="shared" si="34" ref="BA102:BF102">BA8+BA12+BA16+BA20+BA24+BA28+BA32+BA36+BA40+BA44+BA48+BA94+BA98</f>
        <v>516.8616937084528</v>
      </c>
      <c r="BB102" s="34">
        <f t="shared" si="34"/>
        <v>603.264055193576</v>
      </c>
      <c r="BC102" s="34">
        <f t="shared" si="34"/>
        <v>516.8112353699325</v>
      </c>
      <c r="BD102" s="34">
        <f t="shared" si="34"/>
        <v>609.2860186825205</v>
      </c>
      <c r="BE102" s="34">
        <f t="shared" si="34"/>
        <v>618.0510518825383</v>
      </c>
      <c r="BF102" s="34">
        <f t="shared" si="34"/>
        <v>557.3486225280323</v>
      </c>
    </row>
    <row r="103" spans="1:58" ht="11.25">
      <c r="A103" s="20" t="s">
        <v>0</v>
      </c>
      <c r="F103" s="53">
        <f>G103/$G$102</f>
        <v>0.19284756901552197</v>
      </c>
      <c r="G103" s="52">
        <f>AVERAGE(H103:BF103)</f>
        <v>94.83011222644522</v>
      </c>
      <c r="H103" s="34">
        <f>H8</f>
        <v>128.3908002135937</v>
      </c>
      <c r="I103" s="34">
        <f aca="true" t="shared" si="35" ref="I103:BC103">I8</f>
        <v>106.65001144252041</v>
      </c>
      <c r="J103" s="34">
        <f t="shared" si="35"/>
        <v>80.20634678465176</v>
      </c>
      <c r="K103" s="34">
        <f t="shared" si="35"/>
        <v>131.14844763139826</v>
      </c>
      <c r="L103" s="34">
        <f t="shared" si="35"/>
        <v>63.26569532382332</v>
      </c>
      <c r="M103" s="34">
        <f t="shared" si="35"/>
        <v>104.0010679685712</v>
      </c>
      <c r="N103" s="34">
        <f t="shared" si="35"/>
        <v>132.84194065146082</v>
      </c>
      <c r="O103" s="34">
        <f t="shared" si="35"/>
        <v>127.14356548935844</v>
      </c>
      <c r="P103" s="34">
        <f t="shared" si="35"/>
        <v>84.77763368678008</v>
      </c>
      <c r="Q103" s="34">
        <f t="shared" si="35"/>
        <v>94.23487680219695</v>
      </c>
      <c r="R103" s="34">
        <f t="shared" si="35"/>
        <v>71.64734152109237</v>
      </c>
      <c r="S103" s="34">
        <f t="shared" si="35"/>
        <v>130.00419559081544</v>
      </c>
      <c r="T103" s="34">
        <f t="shared" si="35"/>
        <v>110.00839118163094</v>
      </c>
      <c r="U103" s="34">
        <f t="shared" si="35"/>
        <v>101.8384316118697</v>
      </c>
      <c r="V103" s="34">
        <f t="shared" si="35"/>
        <v>82.51773590662903</v>
      </c>
      <c r="W103" s="34">
        <f t="shared" si="35"/>
        <v>130.93103974368753</v>
      </c>
      <c r="X103" s="34">
        <f t="shared" si="35"/>
        <v>118.59600274620489</v>
      </c>
      <c r="Y103" s="34">
        <f t="shared" si="35"/>
        <v>135.25631245709056</v>
      </c>
      <c r="Z103" s="34">
        <f t="shared" si="35"/>
        <v>112.84041498207337</v>
      </c>
      <c r="AA103" s="34">
        <f t="shared" si="35"/>
        <v>87.95293309939734</v>
      </c>
      <c r="AB103" s="34">
        <f t="shared" si="35"/>
        <v>62.75078190556106</v>
      </c>
      <c r="AC103" s="34">
        <f t="shared" si="35"/>
        <v>75.65222366313219</v>
      </c>
      <c r="AD103" s="34">
        <f t="shared" si="35"/>
        <v>65.416889160119</v>
      </c>
      <c r="AE103" s="34">
        <f t="shared" si="35"/>
        <v>52.978869478983896</v>
      </c>
      <c r="AF103" s="34">
        <f t="shared" si="35"/>
        <v>115.70104508353039</v>
      </c>
      <c r="AG103" s="34">
        <f t="shared" si="35"/>
        <v>59.95880692653901</v>
      </c>
      <c r="AH103" s="34">
        <f t="shared" si="35"/>
        <v>123.81379205126248</v>
      </c>
      <c r="AI103" s="34">
        <f t="shared" si="35"/>
        <v>111.86207948737507</v>
      </c>
      <c r="AJ103" s="34">
        <f t="shared" si="35"/>
        <v>106.57563505988252</v>
      </c>
      <c r="AK103" s="34">
        <f t="shared" si="35"/>
        <v>124.28293538790142</v>
      </c>
      <c r="AL103" s="34">
        <f t="shared" si="35"/>
        <v>92.83316805248302</v>
      </c>
      <c r="AM103" s="34">
        <f t="shared" si="35"/>
        <v>83.6905942482264</v>
      </c>
      <c r="AN103" s="34">
        <f t="shared" si="35"/>
        <v>65.96040887939583</v>
      </c>
      <c r="AO103" s="34">
        <f t="shared" si="35"/>
        <v>87.09474406896024</v>
      </c>
      <c r="AP103" s="34">
        <f t="shared" si="35"/>
        <v>83.08986192692043</v>
      </c>
      <c r="AQ103" s="34">
        <f t="shared" si="35"/>
        <v>30.48859562132886</v>
      </c>
      <c r="AR103" s="34">
        <f t="shared" si="35"/>
        <v>0</v>
      </c>
      <c r="AS103" s="34">
        <f t="shared" si="35"/>
        <v>87.18628423220689</v>
      </c>
      <c r="AT103" s="34">
        <f t="shared" si="35"/>
        <v>104.3615073613548</v>
      </c>
      <c r="AU103" s="34">
        <f>AU8</f>
        <v>121.42230528644441</v>
      </c>
      <c r="AV103" s="34">
        <f t="shared" si="35"/>
        <v>130.00419559081544</v>
      </c>
      <c r="AW103" s="34">
        <f t="shared" si="35"/>
        <v>131.82355633534212</v>
      </c>
      <c r="AX103" s="34">
        <f>AX8</f>
        <v>129.9813105500038</v>
      </c>
      <c r="AY103" s="34">
        <f t="shared" si="35"/>
        <v>121.52528797009685</v>
      </c>
      <c r="AZ103" s="34">
        <f t="shared" si="35"/>
        <v>112.81752994126172</v>
      </c>
      <c r="BA103" s="34">
        <f t="shared" si="35"/>
        <v>75.65222366313219</v>
      </c>
      <c r="BB103" s="34">
        <f t="shared" si="35"/>
        <v>87.1977267526127</v>
      </c>
      <c r="BC103" s="34">
        <f t="shared" si="35"/>
        <v>55.828057060035086</v>
      </c>
      <c r="BD103" s="34">
        <f>BD8</f>
        <v>35.70638492638645</v>
      </c>
      <c r="BE103" s="34">
        <f>BE8</f>
        <v>112.37127164543442</v>
      </c>
      <c r="BF103" s="34">
        <f>BF8</f>
        <v>54.05446639713174</v>
      </c>
    </row>
    <row r="104" spans="1:58" ht="11.25">
      <c r="A104" s="20" t="s">
        <v>209</v>
      </c>
      <c r="F104" s="53">
        <f>G104/$G$102</f>
        <v>0.30197667331312955</v>
      </c>
      <c r="G104" s="52">
        <f>AVERAGE(H104:BF104)</f>
        <v>148.49283279141446</v>
      </c>
      <c r="H104" s="43">
        <f aca="true" t="shared" si="36" ref="H104:AM104">H12+H16+H20+H24+H28+H32+H36+H40+H44</f>
        <v>162.46164253927196</v>
      </c>
      <c r="I104" s="43">
        <f t="shared" si="36"/>
        <v>226.6924423091925</v>
      </c>
      <c r="J104" s="43">
        <f t="shared" si="36"/>
        <v>230.8302546059366</v>
      </c>
      <c r="K104" s="43">
        <f t="shared" si="36"/>
        <v>96.72116252726117</v>
      </c>
      <c r="L104" s="43">
        <f t="shared" si="36"/>
        <v>194.0409101553839</v>
      </c>
      <c r="M104" s="43">
        <f t="shared" si="36"/>
        <v>159.83016686161656</v>
      </c>
      <c r="N104" s="43">
        <f t="shared" si="36"/>
        <v>81.38541078490194</v>
      </c>
      <c r="O104" s="43">
        <f t="shared" si="36"/>
        <v>95.01911041860157</v>
      </c>
      <c r="P104" s="43">
        <f t="shared" si="36"/>
        <v>123.35710746383357</v>
      </c>
      <c r="Q104" s="43">
        <f t="shared" si="36"/>
        <v>177.1340046111443</v>
      </c>
      <c r="R104" s="43">
        <f t="shared" si="36"/>
        <v>209.4125160908648</v>
      </c>
      <c r="S104" s="43">
        <f t="shared" si="36"/>
        <v>112.68163576867713</v>
      </c>
      <c r="T104" s="43">
        <f t="shared" si="36"/>
        <v>213.31584003095656</v>
      </c>
      <c r="U104" s="43">
        <f t="shared" si="36"/>
        <v>170.69230769230768</v>
      </c>
      <c r="V104" s="43">
        <f t="shared" si="36"/>
        <v>207.9860384096907</v>
      </c>
      <c r="W104" s="43">
        <f t="shared" si="36"/>
        <v>97.22335779790728</v>
      </c>
      <c r="X104" s="43">
        <f t="shared" si="36"/>
        <v>97.22335779790728</v>
      </c>
      <c r="Y104" s="43">
        <f t="shared" si="36"/>
        <v>97.22335779790728</v>
      </c>
      <c r="Z104" s="43">
        <f t="shared" si="36"/>
        <v>162.61729363722708</v>
      </c>
      <c r="AA104" s="43">
        <f t="shared" si="36"/>
        <v>115.63677234117607</v>
      </c>
      <c r="AB104" s="43">
        <f t="shared" si="36"/>
        <v>109.55984926425299</v>
      </c>
      <c r="AC104" s="43">
        <f t="shared" si="36"/>
        <v>127.87703867468187</v>
      </c>
      <c r="AD104" s="43">
        <f t="shared" si="36"/>
        <v>127.87703867468187</v>
      </c>
      <c r="AE104" s="43">
        <f t="shared" si="36"/>
        <v>169.80196403818093</v>
      </c>
      <c r="AF104" s="43">
        <f t="shared" si="36"/>
        <v>99.64433850828615</v>
      </c>
      <c r="AG104" s="43">
        <f t="shared" si="36"/>
        <v>169.88088511710197</v>
      </c>
      <c r="AH104" s="43">
        <f t="shared" si="36"/>
        <v>164.47374359198594</v>
      </c>
      <c r="AI104" s="43">
        <f t="shared" si="36"/>
        <v>149.99050337503488</v>
      </c>
      <c r="AJ104" s="43">
        <f t="shared" si="36"/>
        <v>163.62686701139853</v>
      </c>
      <c r="AK104" s="43">
        <f t="shared" si="36"/>
        <v>84.51333699013234</v>
      </c>
      <c r="AL104" s="43">
        <f t="shared" si="36"/>
        <v>114.95194303343669</v>
      </c>
      <c r="AM104" s="43">
        <f t="shared" si="36"/>
        <v>164.10750593478144</v>
      </c>
      <c r="AN104" s="43">
        <f aca="true" t="shared" si="37" ref="AN104:BF104">AN12+AN16+AN20+AN24+AN28+AN32+AN36+AN40+AN44</f>
        <v>50.324175824175825</v>
      </c>
      <c r="AO104" s="43">
        <f t="shared" si="37"/>
        <v>111.83308442714649</v>
      </c>
      <c r="AP104" s="43">
        <f t="shared" si="37"/>
        <v>183.92572206332395</v>
      </c>
      <c r="AQ104" s="43">
        <f t="shared" si="37"/>
        <v>175.58035717072715</v>
      </c>
      <c r="AR104" s="43">
        <f t="shared" si="37"/>
        <v>175.58035717072715</v>
      </c>
      <c r="AS104" s="43">
        <f t="shared" si="37"/>
        <v>179.18998212383067</v>
      </c>
      <c r="AT104" s="43">
        <f t="shared" si="37"/>
        <v>188.9834203750108</v>
      </c>
      <c r="AU104" s="43">
        <f t="shared" si="37"/>
        <v>215.4076608244646</v>
      </c>
      <c r="AV104" s="43">
        <f t="shared" si="37"/>
        <v>130.59425916701045</v>
      </c>
      <c r="AW104" s="43">
        <f t="shared" si="37"/>
        <v>105.27339607631913</v>
      </c>
      <c r="AX104" s="43">
        <f t="shared" si="37"/>
        <v>95.06741422100873</v>
      </c>
      <c r="AY104" s="43">
        <f t="shared" si="37"/>
        <v>139.31308550652776</v>
      </c>
      <c r="AZ104" s="43">
        <f t="shared" si="37"/>
        <v>134.6129763605947</v>
      </c>
      <c r="BA104" s="43">
        <f t="shared" si="37"/>
        <v>150.61543334807288</v>
      </c>
      <c r="BB104" s="43">
        <f t="shared" si="37"/>
        <v>162.5456862391285</v>
      </c>
      <c r="BC104" s="43">
        <f t="shared" si="37"/>
        <v>159.43042601631956</v>
      </c>
      <c r="BD104" s="43">
        <f t="shared" si="37"/>
        <v>175.65761540751018</v>
      </c>
      <c r="BE104" s="43">
        <f t="shared" si="37"/>
        <v>171.9251930811406</v>
      </c>
      <c r="BF104" s="43">
        <f t="shared" si="37"/>
        <v>189.48452310337763</v>
      </c>
    </row>
    <row r="105" spans="1:58" ht="11.25">
      <c r="A105" s="20" t="s">
        <v>137</v>
      </c>
      <c r="F105" s="53">
        <f>G105/$G$102</f>
        <v>0.4014516227939751</v>
      </c>
      <c r="G105" s="52">
        <f>AVERAGE(H105:BF105)</f>
        <v>197.4082568807339</v>
      </c>
      <c r="H105" s="34">
        <f aca="true" t="shared" si="38" ref="H105:AM105">H48</f>
        <v>138.0275229357798</v>
      </c>
      <c r="I105" s="34">
        <f t="shared" si="38"/>
        <v>271.3761467889908</v>
      </c>
      <c r="J105" s="34">
        <f t="shared" si="38"/>
        <v>271.3761467889908</v>
      </c>
      <c r="K105" s="34">
        <f t="shared" si="38"/>
        <v>59.65596330275229</v>
      </c>
      <c r="L105" s="34">
        <f t="shared" si="38"/>
        <v>231.60550458715593</v>
      </c>
      <c r="M105" s="34">
        <f t="shared" si="38"/>
        <v>173.89908256880733</v>
      </c>
      <c r="N105" s="34">
        <f t="shared" si="38"/>
        <v>197.2935779816514</v>
      </c>
      <c r="O105" s="34">
        <f t="shared" si="38"/>
        <v>208.21100917431195</v>
      </c>
      <c r="P105" s="34">
        <f t="shared" si="38"/>
        <v>212.5</v>
      </c>
      <c r="Q105" s="34">
        <f t="shared" si="38"/>
        <v>294.77064220183485</v>
      </c>
      <c r="R105" s="34">
        <f t="shared" si="38"/>
        <v>386.0091743119266</v>
      </c>
      <c r="S105" s="34">
        <f t="shared" si="38"/>
        <v>150.89449541284404</v>
      </c>
      <c r="T105" s="34">
        <f t="shared" si="38"/>
        <v>219.90825688073392</v>
      </c>
      <c r="U105" s="34">
        <f t="shared" si="38"/>
        <v>208.99082568807336</v>
      </c>
      <c r="V105" s="34">
        <f t="shared" si="38"/>
        <v>231.60550458715593</v>
      </c>
      <c r="W105" s="34">
        <f t="shared" si="38"/>
        <v>49.12844036697248</v>
      </c>
      <c r="X105" s="34">
        <f t="shared" si="38"/>
        <v>60.04587155963303</v>
      </c>
      <c r="Y105" s="34">
        <f t="shared" si="38"/>
        <v>108.39449541284402</v>
      </c>
      <c r="Z105" s="34">
        <f t="shared" si="38"/>
        <v>171.55963302752295</v>
      </c>
      <c r="AA105" s="34">
        <f t="shared" si="38"/>
        <v>254.2201834862385</v>
      </c>
      <c r="AB105" s="34">
        <f t="shared" si="38"/>
        <v>190.27522935779814</v>
      </c>
      <c r="AC105" s="34">
        <f t="shared" si="38"/>
        <v>170.7798165137615</v>
      </c>
      <c r="AD105" s="34">
        <f t="shared" si="38"/>
        <v>193.39449541284407</v>
      </c>
      <c r="AE105" s="34">
        <f t="shared" si="38"/>
        <v>208.21100917431195</v>
      </c>
      <c r="AF105" s="34">
        <f t="shared" si="38"/>
        <v>173.11926605504584</v>
      </c>
      <c r="AG105" s="34">
        <f t="shared" si="38"/>
        <v>127.11009174311926</v>
      </c>
      <c r="AH105" s="34">
        <f t="shared" si="38"/>
        <v>119.31192660550458</v>
      </c>
      <c r="AI105" s="34">
        <f t="shared" si="38"/>
        <v>184.0366972477064</v>
      </c>
      <c r="AJ105" s="34">
        <f t="shared" si="38"/>
        <v>209.77064220183485</v>
      </c>
      <c r="AK105" s="34">
        <f t="shared" si="38"/>
        <v>67.8440366972477</v>
      </c>
      <c r="AL105" s="34">
        <f t="shared" si="38"/>
        <v>201.9724770642202</v>
      </c>
      <c r="AM105" s="34">
        <f t="shared" si="38"/>
        <v>303.34862385321105</v>
      </c>
      <c r="AN105" s="34">
        <f aca="true" t="shared" si="39" ref="AN105:BF105">AN48</f>
        <v>291.65137614678895</v>
      </c>
      <c r="AO105" s="34">
        <f t="shared" si="39"/>
        <v>259.6788990825688</v>
      </c>
      <c r="AP105" s="34">
        <f t="shared" si="39"/>
        <v>232.77522935779814</v>
      </c>
      <c r="AQ105" s="34">
        <f t="shared" si="39"/>
        <v>232.77522935779814</v>
      </c>
      <c r="AR105" s="34">
        <f t="shared" si="39"/>
        <v>240.5733944954128</v>
      </c>
      <c r="AS105" s="34">
        <f t="shared" si="39"/>
        <v>133.348623853211</v>
      </c>
      <c r="AT105" s="34">
        <f t="shared" si="39"/>
        <v>202.75229357798165</v>
      </c>
      <c r="AU105" s="34">
        <f>AU48</f>
        <v>123.99082568807339</v>
      </c>
      <c r="AV105" s="34">
        <f t="shared" si="39"/>
        <v>94.35779816513761</v>
      </c>
      <c r="AW105" s="34">
        <f t="shared" si="39"/>
        <v>48.348623853211016</v>
      </c>
      <c r="AX105" s="34">
        <f>AX48</f>
        <v>46.0091743119266</v>
      </c>
      <c r="AY105" s="34">
        <f t="shared" si="39"/>
        <v>235.5045871559633</v>
      </c>
      <c r="AZ105" s="34">
        <f t="shared" si="39"/>
        <v>235.5045871559633</v>
      </c>
      <c r="BA105" s="34">
        <f t="shared" si="39"/>
        <v>237.8440366972477</v>
      </c>
      <c r="BB105" s="34">
        <f t="shared" si="39"/>
        <v>294.77064220183485</v>
      </c>
      <c r="BC105" s="34">
        <f t="shared" si="39"/>
        <v>243.30275229357798</v>
      </c>
      <c r="BD105" s="34">
        <f t="shared" si="39"/>
        <v>331.42201834862385</v>
      </c>
      <c r="BE105" s="34">
        <f t="shared" si="39"/>
        <v>278.0045871559633</v>
      </c>
      <c r="BF105" s="34">
        <f t="shared" si="39"/>
        <v>256.5596330275229</v>
      </c>
    </row>
    <row r="106" spans="1:58" ht="11.25">
      <c r="A106" s="20" t="s">
        <v>140</v>
      </c>
      <c r="F106" s="53">
        <f>G106/$G$102</f>
        <v>0.10372413487737366</v>
      </c>
      <c r="G106" s="52">
        <f>AVERAGE(H106:BF106)</f>
        <v>51.004901960784316</v>
      </c>
      <c r="H106" s="34">
        <f>H94+H98</f>
        <v>47.5</v>
      </c>
      <c r="I106" s="34">
        <f aca="true" t="shared" si="40" ref="I106:BF106">I94+I98</f>
        <v>56.25</v>
      </c>
      <c r="J106" s="34">
        <f t="shared" si="40"/>
        <v>56.25</v>
      </c>
      <c r="K106" s="34">
        <f t="shared" si="40"/>
        <v>29</v>
      </c>
      <c r="L106" s="34">
        <f t="shared" si="40"/>
        <v>51.5</v>
      </c>
      <c r="M106" s="34">
        <f t="shared" si="40"/>
        <v>43.5</v>
      </c>
      <c r="N106" s="34">
        <f t="shared" si="40"/>
        <v>47.5</v>
      </c>
      <c r="O106" s="34">
        <f t="shared" si="40"/>
        <v>47.5</v>
      </c>
      <c r="P106" s="34">
        <f t="shared" si="40"/>
        <v>51.75</v>
      </c>
      <c r="Q106" s="34">
        <f t="shared" si="40"/>
        <v>56.75</v>
      </c>
      <c r="R106" s="34">
        <f t="shared" si="40"/>
        <v>62.75</v>
      </c>
      <c r="S106" s="34">
        <f t="shared" si="40"/>
        <v>44.5</v>
      </c>
      <c r="T106" s="34">
        <f t="shared" si="40"/>
        <v>56.25</v>
      </c>
      <c r="U106" s="34">
        <f t="shared" si="40"/>
        <v>52.75</v>
      </c>
      <c r="V106" s="34">
        <f t="shared" si="40"/>
        <v>57.5</v>
      </c>
      <c r="W106" s="34">
        <f t="shared" si="40"/>
        <v>36</v>
      </c>
      <c r="X106" s="34">
        <f t="shared" si="40"/>
        <v>37.25</v>
      </c>
      <c r="Y106" s="34">
        <f t="shared" si="40"/>
        <v>37.25</v>
      </c>
      <c r="Z106" s="34">
        <f t="shared" si="40"/>
        <v>45.5</v>
      </c>
      <c r="AA106" s="34">
        <f t="shared" si="40"/>
        <v>57.25</v>
      </c>
      <c r="AB106" s="34">
        <f t="shared" si="40"/>
        <v>45.25</v>
      </c>
      <c r="AC106" s="34">
        <f t="shared" si="40"/>
        <v>45.25</v>
      </c>
      <c r="AD106" s="34">
        <f t="shared" si="40"/>
        <v>45.25</v>
      </c>
      <c r="AE106" s="34">
        <f t="shared" si="40"/>
        <v>50.75</v>
      </c>
      <c r="AF106" s="34">
        <f t="shared" si="40"/>
        <v>40</v>
      </c>
      <c r="AG106" s="34">
        <f t="shared" si="40"/>
        <v>50.75</v>
      </c>
      <c r="AH106" s="34">
        <f t="shared" si="40"/>
        <v>57.25</v>
      </c>
      <c r="AI106" s="34">
        <f t="shared" si="40"/>
        <v>57.25</v>
      </c>
      <c r="AJ106" s="34">
        <f t="shared" si="40"/>
        <v>57.25</v>
      </c>
      <c r="AK106" s="34">
        <f t="shared" si="40"/>
        <v>49</v>
      </c>
      <c r="AL106" s="34">
        <f t="shared" si="40"/>
        <v>55</v>
      </c>
      <c r="AM106" s="34">
        <f t="shared" si="40"/>
        <v>59.75</v>
      </c>
      <c r="AN106" s="34">
        <f t="shared" si="40"/>
        <v>51.75</v>
      </c>
      <c r="AO106" s="34">
        <f t="shared" si="40"/>
        <v>64.75</v>
      </c>
      <c r="AP106" s="34">
        <f t="shared" si="40"/>
        <v>59</v>
      </c>
      <c r="AQ106" s="34">
        <f t="shared" si="40"/>
        <v>58.75</v>
      </c>
      <c r="AR106" s="34">
        <f t="shared" si="40"/>
        <v>58.75</v>
      </c>
      <c r="AS106" s="34">
        <f t="shared" si="40"/>
        <v>48.25</v>
      </c>
      <c r="AT106" s="34">
        <f t="shared" si="40"/>
        <v>58.25</v>
      </c>
      <c r="AU106" s="34">
        <f>AU94+AU98</f>
        <v>44</v>
      </c>
      <c r="AV106" s="34">
        <f t="shared" si="40"/>
        <v>34</v>
      </c>
      <c r="AW106" s="34">
        <f t="shared" si="40"/>
        <v>38.5</v>
      </c>
      <c r="AX106" s="34">
        <f>AX94+AX98</f>
        <v>37.75</v>
      </c>
      <c r="AY106" s="34">
        <f t="shared" si="40"/>
        <v>54</v>
      </c>
      <c r="AZ106" s="34">
        <f t="shared" si="40"/>
        <v>57</v>
      </c>
      <c r="BA106" s="34">
        <f t="shared" si="40"/>
        <v>52.75</v>
      </c>
      <c r="BB106" s="34">
        <f t="shared" si="40"/>
        <v>58.75</v>
      </c>
      <c r="BC106" s="34">
        <f t="shared" si="40"/>
        <v>58.25</v>
      </c>
      <c r="BD106" s="34">
        <f t="shared" si="40"/>
        <v>66.5</v>
      </c>
      <c r="BE106" s="34">
        <f t="shared" si="40"/>
        <v>55.75</v>
      </c>
      <c r="BF106" s="34">
        <f t="shared" si="40"/>
        <v>57.25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57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9.125" style="8" customWidth="1"/>
    <col min="2" max="2" width="26.00390625" style="21" customWidth="1"/>
    <col min="3" max="5" width="9.125" style="13" customWidth="1"/>
    <col min="6" max="6" width="8.25390625" style="8" bestFit="1" customWidth="1"/>
    <col min="7" max="8" width="9.125" style="13" customWidth="1"/>
    <col min="9" max="9" width="9.625" style="8" customWidth="1"/>
    <col min="10" max="10" width="9.125" style="8" customWidth="1"/>
    <col min="11" max="12" width="11.125" style="8" customWidth="1"/>
    <col min="13" max="16384" width="9.125" style="8" customWidth="1"/>
  </cols>
  <sheetData>
    <row r="1" spans="1:10" s="31" customFormat="1" ht="23.25">
      <c r="A1" s="31" t="s">
        <v>139</v>
      </c>
      <c r="C1" s="38"/>
      <c r="D1" s="38"/>
      <c r="E1" s="38"/>
      <c r="F1" s="38"/>
      <c r="G1" s="38"/>
      <c r="H1" s="38"/>
      <c r="I1" s="38"/>
      <c r="J1" s="38"/>
    </row>
    <row r="2" spans="2:9" ht="11.25">
      <c r="B2" s="20"/>
      <c r="F2" s="7"/>
      <c r="I2" s="7"/>
    </row>
    <row r="4" spans="1:13" s="7" customFormat="1" ht="45">
      <c r="A4" s="7" t="s">
        <v>144</v>
      </c>
      <c r="B4" s="19" t="s">
        <v>141</v>
      </c>
      <c r="C4" s="37" t="s">
        <v>131</v>
      </c>
      <c r="D4" s="37" t="s">
        <v>0</v>
      </c>
      <c r="E4" s="37" t="s">
        <v>209</v>
      </c>
      <c r="F4" s="7" t="s">
        <v>137</v>
      </c>
      <c r="G4" s="37" t="s">
        <v>140</v>
      </c>
      <c r="H4" s="37" t="s">
        <v>132</v>
      </c>
      <c r="I4" s="7" t="s">
        <v>138</v>
      </c>
      <c r="J4" s="7" t="s">
        <v>142</v>
      </c>
      <c r="K4" s="7" t="s">
        <v>143</v>
      </c>
      <c r="L4" s="7" t="s">
        <v>281</v>
      </c>
      <c r="M4" s="7" t="s">
        <v>280</v>
      </c>
    </row>
    <row r="5" spans="1:75" ht="11.25">
      <c r="A5" s="8">
        <v>1</v>
      </c>
      <c r="B5" s="21" t="str">
        <f>V!H101</f>
        <v>Alcatel OT 30x</v>
      </c>
      <c r="C5" s="34">
        <f>V!$H$102</f>
        <v>476.3799656886455</v>
      </c>
      <c r="D5" s="34">
        <f>V!$H$103</f>
        <v>128.3908002135937</v>
      </c>
      <c r="E5" s="34">
        <f>V!$H$104</f>
        <v>162.46164253927196</v>
      </c>
      <c r="F5" s="34">
        <f>V!$H$105</f>
        <v>138.0275229357798</v>
      </c>
      <c r="G5" s="34">
        <f>V!$H$106</f>
        <v>47.5</v>
      </c>
      <c r="H5" s="34">
        <f>C5-D5</f>
        <v>347.9891654750518</v>
      </c>
      <c r="I5" s="34">
        <f aca="true" t="shared" si="0" ref="I5:I36">C5-D5-F5</f>
        <v>209.96164253927196</v>
      </c>
      <c r="J5" s="34">
        <f aca="true" t="shared" si="1" ref="J5:J36">C5-D5-F5-G5</f>
        <v>162.46164253927196</v>
      </c>
      <c r="K5" s="34">
        <f aca="true" t="shared" si="2" ref="K5:K36">C5-D5-G5</f>
        <v>300.4891654750518</v>
      </c>
      <c r="L5" s="34">
        <f>C5-G5</f>
        <v>428.8799656886455</v>
      </c>
      <c r="M5" s="1">
        <f>V!$H$6</f>
        <v>3777</v>
      </c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21"/>
      <c r="BS5" s="21"/>
      <c r="BT5" s="21"/>
      <c r="BU5" s="21"/>
      <c r="BV5" s="21"/>
      <c r="BW5" s="21"/>
    </row>
    <row r="6" spans="1:13" ht="11.25">
      <c r="A6" s="8">
        <v>2</v>
      </c>
      <c r="B6" s="21" t="str">
        <f>V!I101</f>
        <v>Alcatel OT 501</v>
      </c>
      <c r="C6" s="34">
        <f>V!$I$102</f>
        <v>660.9686005407038</v>
      </c>
      <c r="D6" s="34">
        <f>V!$I$103</f>
        <v>106.65001144252041</v>
      </c>
      <c r="E6" s="34">
        <f>V!$I$104</f>
        <v>226.6924423091925</v>
      </c>
      <c r="F6" s="34">
        <f>V!$I$105</f>
        <v>271.3761467889908</v>
      </c>
      <c r="G6" s="34">
        <f>V!$I$106</f>
        <v>56.25</v>
      </c>
      <c r="H6" s="34">
        <f aca="true" t="shared" si="3" ref="H6:H55">C6-D6</f>
        <v>554.3185890981835</v>
      </c>
      <c r="I6" s="34">
        <f t="shared" si="0"/>
        <v>282.94244230919264</v>
      </c>
      <c r="J6" s="34">
        <f t="shared" si="1"/>
        <v>226.69244230919264</v>
      </c>
      <c r="K6" s="34">
        <f t="shared" si="2"/>
        <v>498.06858909818345</v>
      </c>
      <c r="L6" s="34">
        <f aca="true" t="shared" si="4" ref="L6:L55">C6-G6</f>
        <v>604.7186005407038</v>
      </c>
      <c r="M6" s="1">
        <f>V!$I$6</f>
        <v>7577</v>
      </c>
    </row>
    <row r="7" spans="1:13" ht="11.25">
      <c r="A7" s="8">
        <v>3</v>
      </c>
      <c r="B7" s="21" t="str">
        <f>V!J101</f>
        <v>Alcatel OT 701</v>
      </c>
      <c r="C7" s="34">
        <f>V!$J$102</f>
        <v>638.6627481795792</v>
      </c>
      <c r="D7" s="34">
        <f>V!$J$103</f>
        <v>80.20634678465176</v>
      </c>
      <c r="E7" s="34">
        <f>V!$J$104</f>
        <v>230.8302546059366</v>
      </c>
      <c r="F7" s="34">
        <f>V!$J$105</f>
        <v>271.3761467889908</v>
      </c>
      <c r="G7" s="34">
        <f>V!$J$106</f>
        <v>56.25</v>
      </c>
      <c r="H7" s="34">
        <f t="shared" si="3"/>
        <v>558.4564013949275</v>
      </c>
      <c r="I7" s="34">
        <f t="shared" si="0"/>
        <v>287.0802546059367</v>
      </c>
      <c r="J7" s="34">
        <f t="shared" si="1"/>
        <v>230.83025460593672</v>
      </c>
      <c r="K7" s="34">
        <f t="shared" si="2"/>
        <v>502.2064013949275</v>
      </c>
      <c r="L7" s="34">
        <f t="shared" si="4"/>
        <v>582.4127481795792</v>
      </c>
      <c r="M7" s="1">
        <f>V!$J$6</f>
        <v>12199</v>
      </c>
    </row>
    <row r="8" spans="1:13" ht="11.25">
      <c r="A8" s="8">
        <v>4</v>
      </c>
      <c r="B8" s="21" t="str">
        <f>V!K101</f>
        <v>Alcatel OT Club db</v>
      </c>
      <c r="C8" s="34">
        <f>V!$K$102</f>
        <v>316.5255734614117</v>
      </c>
      <c r="D8" s="34">
        <f>V!$K$103</f>
        <v>131.14844763139826</v>
      </c>
      <c r="E8" s="34">
        <f>V!$K$104</f>
        <v>96.72116252726117</v>
      </c>
      <c r="F8" s="34">
        <f>V!$K$105</f>
        <v>59.65596330275229</v>
      </c>
      <c r="G8" s="34">
        <f>V!$K$106</f>
        <v>29</v>
      </c>
      <c r="H8" s="34">
        <f t="shared" si="3"/>
        <v>185.37712583001343</v>
      </c>
      <c r="I8" s="34">
        <f t="shared" si="0"/>
        <v>125.72116252726113</v>
      </c>
      <c r="J8" s="34">
        <f t="shared" si="1"/>
        <v>96.72116252726113</v>
      </c>
      <c r="K8" s="34">
        <f t="shared" si="2"/>
        <v>156.37712583001343</v>
      </c>
      <c r="L8" s="34">
        <f t="shared" si="4"/>
        <v>287.5255734614117</v>
      </c>
      <c r="M8" s="1">
        <f>V!$K$6</f>
        <v>3295</v>
      </c>
    </row>
    <row r="9" spans="1:13" ht="11.25">
      <c r="A9" s="8">
        <v>5</v>
      </c>
      <c r="B9" s="21" t="str">
        <f>V!L101</f>
        <v>Benefon Q</v>
      </c>
      <c r="C9" s="34">
        <f>V!$L$102</f>
        <v>540.4121100663632</v>
      </c>
      <c r="D9" s="34">
        <f>V!$L$103</f>
        <v>63.26569532382332</v>
      </c>
      <c r="E9" s="34">
        <f>V!$L$104</f>
        <v>194.0409101553839</v>
      </c>
      <c r="F9" s="34">
        <f>V!$L$105</f>
        <v>231.60550458715593</v>
      </c>
      <c r="G9" s="34">
        <f>V!$L$106</f>
        <v>51.5</v>
      </c>
      <c r="H9" s="34">
        <f t="shared" si="3"/>
        <v>477.1464147425399</v>
      </c>
      <c r="I9" s="34">
        <f t="shared" si="0"/>
        <v>245.54091015538395</v>
      </c>
      <c r="J9" s="34">
        <f t="shared" si="1"/>
        <v>194.04091015538395</v>
      </c>
      <c r="K9" s="34">
        <f t="shared" si="2"/>
        <v>425.6464147425399</v>
      </c>
      <c r="L9" s="34">
        <f t="shared" si="4"/>
        <v>488.9121100663632</v>
      </c>
      <c r="M9" s="1">
        <f>V!$L$6</f>
        <v>15160</v>
      </c>
    </row>
    <row r="10" spans="1:13" ht="11.25">
      <c r="A10" s="8">
        <v>6</v>
      </c>
      <c r="B10" s="21" t="str">
        <f>V!M101</f>
        <v>Benefon Twin Dual SIM</v>
      </c>
      <c r="C10" s="34">
        <f>V!$M$102</f>
        <v>481.23031739899506</v>
      </c>
      <c r="D10" s="34">
        <f>V!$M$103</f>
        <v>104.0010679685712</v>
      </c>
      <c r="E10" s="34">
        <f>V!$M$104</f>
        <v>159.83016686161656</v>
      </c>
      <c r="F10" s="34">
        <f>V!$M$105</f>
        <v>173.89908256880733</v>
      </c>
      <c r="G10" s="34">
        <f>V!$M$106</f>
        <v>43.5</v>
      </c>
      <c r="H10" s="34">
        <f t="shared" si="3"/>
        <v>377.22924943042386</v>
      </c>
      <c r="I10" s="34">
        <f t="shared" si="0"/>
        <v>203.33016686161653</v>
      </c>
      <c r="J10" s="34">
        <f t="shared" si="1"/>
        <v>159.83016686161653</v>
      </c>
      <c r="K10" s="34">
        <f t="shared" si="2"/>
        <v>333.72924943042386</v>
      </c>
      <c r="L10" s="34">
        <f t="shared" si="4"/>
        <v>437.73031739899506</v>
      </c>
      <c r="M10" s="1">
        <f>V!$M$6</f>
        <v>8040</v>
      </c>
    </row>
    <row r="11" spans="1:13" ht="11.25">
      <c r="A11" s="8">
        <v>7</v>
      </c>
      <c r="B11" s="21" t="str">
        <f>V!N101</f>
        <v>Ericsson A2618</v>
      </c>
      <c r="C11" s="34">
        <f>V!$N$102</f>
        <v>459.02092941801413</v>
      </c>
      <c r="D11" s="34">
        <f>V!$N$103</f>
        <v>132.84194065146082</v>
      </c>
      <c r="E11" s="34">
        <f>V!$N$104</f>
        <v>81.38541078490194</v>
      </c>
      <c r="F11" s="34">
        <f>V!$N$105</f>
        <v>197.2935779816514</v>
      </c>
      <c r="G11" s="34">
        <f>V!$N$106</f>
        <v>47.5</v>
      </c>
      <c r="H11" s="34">
        <f t="shared" si="3"/>
        <v>326.1789887665533</v>
      </c>
      <c r="I11" s="34">
        <f t="shared" si="0"/>
        <v>128.8854107849019</v>
      </c>
      <c r="J11" s="34">
        <f t="shared" si="1"/>
        <v>81.3854107849019</v>
      </c>
      <c r="K11" s="34">
        <f t="shared" si="2"/>
        <v>278.6789887665533</v>
      </c>
      <c r="L11" s="34">
        <f t="shared" si="4"/>
        <v>411.52092941801413</v>
      </c>
      <c r="M11" s="1">
        <f>V!$N$6</f>
        <v>2999</v>
      </c>
    </row>
    <row r="12" spans="1:13" ht="11.25">
      <c r="A12" s="8">
        <v>8</v>
      </c>
      <c r="B12" s="21" t="str">
        <f>V!O101</f>
        <v>Ericsson A2628</v>
      </c>
      <c r="C12" s="34">
        <f>V!$O$102</f>
        <v>477.87368508227195</v>
      </c>
      <c r="D12" s="34">
        <f>V!$O$103</f>
        <v>127.14356548935844</v>
      </c>
      <c r="E12" s="34">
        <f>V!$O$104</f>
        <v>95.01911041860157</v>
      </c>
      <c r="F12" s="34">
        <f>V!$O$105</f>
        <v>208.21100917431195</v>
      </c>
      <c r="G12" s="34">
        <f>V!$O$106</f>
        <v>47.5</v>
      </c>
      <c r="H12" s="34">
        <f t="shared" si="3"/>
        <v>350.7301195929135</v>
      </c>
      <c r="I12" s="34">
        <f t="shared" si="0"/>
        <v>142.51911041860157</v>
      </c>
      <c r="J12" s="34">
        <f t="shared" si="1"/>
        <v>95.01911041860157</v>
      </c>
      <c r="K12" s="34">
        <f t="shared" si="2"/>
        <v>303.2301195929135</v>
      </c>
      <c r="L12" s="34">
        <f t="shared" si="4"/>
        <v>430.37368508227195</v>
      </c>
      <c r="M12" s="1">
        <f>V!$O$6</f>
        <v>3995</v>
      </c>
    </row>
    <row r="13" spans="1:13" ht="11.25">
      <c r="A13" s="8">
        <v>9</v>
      </c>
      <c r="B13" s="21" t="str">
        <f>V!P101</f>
        <v>Ericsson R310</v>
      </c>
      <c r="C13" s="34">
        <f>V!$P$102</f>
        <v>472.38474115061365</v>
      </c>
      <c r="D13" s="34">
        <f>V!$P$103</f>
        <v>84.77763368678008</v>
      </c>
      <c r="E13" s="34">
        <f>V!$P$104</f>
        <v>123.35710746383357</v>
      </c>
      <c r="F13" s="34">
        <f>V!$P$105</f>
        <v>212.5</v>
      </c>
      <c r="G13" s="34">
        <f>V!$P$106</f>
        <v>51.75</v>
      </c>
      <c r="H13" s="34">
        <f t="shared" si="3"/>
        <v>387.6071074638336</v>
      </c>
      <c r="I13" s="34">
        <f t="shared" si="0"/>
        <v>175.1071074638336</v>
      </c>
      <c r="J13" s="34">
        <f t="shared" si="1"/>
        <v>123.35710746383359</v>
      </c>
      <c r="K13" s="34">
        <f t="shared" si="2"/>
        <v>335.8571074638336</v>
      </c>
      <c r="L13" s="34">
        <f t="shared" si="4"/>
        <v>420.63474115061365</v>
      </c>
      <c r="M13" s="1">
        <f>V!$P$6</f>
        <v>11400</v>
      </c>
    </row>
    <row r="14" spans="1:13" ht="11.25">
      <c r="A14" s="8">
        <v>10</v>
      </c>
      <c r="B14" s="21" t="str">
        <f>V!Q101</f>
        <v>Ericsson R320</v>
      </c>
      <c r="C14" s="34">
        <f>V!$Q$102</f>
        <v>622.8895236151761</v>
      </c>
      <c r="D14" s="34">
        <f>V!$Q$103</f>
        <v>94.23487680219695</v>
      </c>
      <c r="E14" s="34">
        <f>V!$Q$104</f>
        <v>177.1340046111443</v>
      </c>
      <c r="F14" s="34">
        <f>V!$Q$105</f>
        <v>294.77064220183485</v>
      </c>
      <c r="G14" s="34">
        <f>V!$Q$106</f>
        <v>56.75</v>
      </c>
      <c r="H14" s="34">
        <f t="shared" si="3"/>
        <v>528.6546468129792</v>
      </c>
      <c r="I14" s="34">
        <f t="shared" si="0"/>
        <v>233.88400461114435</v>
      </c>
      <c r="J14" s="34">
        <f t="shared" si="1"/>
        <v>177.13400461114435</v>
      </c>
      <c r="K14" s="34">
        <f t="shared" si="2"/>
        <v>471.9046468129792</v>
      </c>
      <c r="L14" s="34">
        <f t="shared" si="4"/>
        <v>566.1395236151761</v>
      </c>
      <c r="M14" s="1">
        <f>V!$Q$6</f>
        <v>9747</v>
      </c>
    </row>
    <row r="15" spans="1:13" ht="11.25">
      <c r="A15" s="8">
        <v>11</v>
      </c>
      <c r="B15" s="21" t="str">
        <f>V!R101</f>
        <v>Ericsson R520</v>
      </c>
      <c r="C15" s="34">
        <f>V!$R$102</f>
        <v>729.8190319238838</v>
      </c>
      <c r="D15" s="34">
        <f>V!$R$103</f>
        <v>71.64734152109237</v>
      </c>
      <c r="E15" s="34">
        <f>V!$R$104</f>
        <v>209.4125160908648</v>
      </c>
      <c r="F15" s="34">
        <f>V!$R$105</f>
        <v>386.0091743119266</v>
      </c>
      <c r="G15" s="34">
        <f>V!$R$106</f>
        <v>62.75</v>
      </c>
      <c r="H15" s="34">
        <f t="shared" si="3"/>
        <v>658.1716904027915</v>
      </c>
      <c r="I15" s="34">
        <f t="shared" si="0"/>
        <v>272.16251609086487</v>
      </c>
      <c r="J15" s="34">
        <f t="shared" si="1"/>
        <v>209.41251609086487</v>
      </c>
      <c r="K15" s="34">
        <f t="shared" si="2"/>
        <v>595.4216904027915</v>
      </c>
      <c r="L15" s="34">
        <f t="shared" si="4"/>
        <v>667.0690319238838</v>
      </c>
      <c r="M15" s="1">
        <f>V!$R$6</f>
        <v>13695</v>
      </c>
    </row>
    <row r="16" spans="1:13" ht="11.25">
      <c r="A16" s="8">
        <v>12</v>
      </c>
      <c r="B16" s="21" t="str">
        <f>V!S101</f>
        <v>Ericsson T10</v>
      </c>
      <c r="C16" s="34">
        <f>V!$S$102</f>
        <v>438.08032677233666</v>
      </c>
      <c r="D16" s="34">
        <f>V!$S$103</f>
        <v>130.00419559081544</v>
      </c>
      <c r="E16" s="34">
        <f>V!$S$104</f>
        <v>112.68163576867713</v>
      </c>
      <c r="F16" s="34">
        <f>V!$S$105</f>
        <v>150.89449541284404</v>
      </c>
      <c r="G16" s="34">
        <f>V!$S$106</f>
        <v>44.5</v>
      </c>
      <c r="H16" s="34">
        <f t="shared" si="3"/>
        <v>308.0761311815212</v>
      </c>
      <c r="I16" s="34">
        <f t="shared" si="0"/>
        <v>157.18163576867715</v>
      </c>
      <c r="J16" s="34">
        <f t="shared" si="1"/>
        <v>112.68163576867715</v>
      </c>
      <c r="K16" s="34">
        <f t="shared" si="2"/>
        <v>263.5761311815212</v>
      </c>
      <c r="L16" s="34">
        <f t="shared" si="4"/>
        <v>393.58032677233666</v>
      </c>
      <c r="M16" s="1">
        <f>V!$S$6</f>
        <v>3495</v>
      </c>
    </row>
    <row r="17" spans="1:13" ht="11.25">
      <c r="A17" s="8">
        <v>13</v>
      </c>
      <c r="B17" s="21" t="str">
        <f>V!T101</f>
        <v>Ericsson T20</v>
      </c>
      <c r="C17" s="34">
        <f>V!$T$102</f>
        <v>599.4824880933214</v>
      </c>
      <c r="D17" s="34">
        <f>V!$T$103</f>
        <v>110.00839118163094</v>
      </c>
      <c r="E17" s="34">
        <f>V!$T$104</f>
        <v>213.31584003095656</v>
      </c>
      <c r="F17" s="34">
        <f>V!$T$105</f>
        <v>219.90825688073392</v>
      </c>
      <c r="G17" s="34">
        <f>V!$T$106</f>
        <v>56.25</v>
      </c>
      <c r="H17" s="34">
        <f t="shared" si="3"/>
        <v>489.4740969116905</v>
      </c>
      <c r="I17" s="34">
        <f t="shared" si="0"/>
        <v>269.56584003095656</v>
      </c>
      <c r="J17" s="34">
        <f t="shared" si="1"/>
        <v>213.31584003095656</v>
      </c>
      <c r="K17" s="34">
        <f t="shared" si="2"/>
        <v>433.2240969116905</v>
      </c>
      <c r="L17" s="34">
        <f t="shared" si="4"/>
        <v>543.2324880933214</v>
      </c>
      <c r="M17" s="1">
        <f>V!$T$6</f>
        <v>6990</v>
      </c>
    </row>
    <row r="18" spans="1:13" ht="11.25">
      <c r="A18" s="8">
        <v>14</v>
      </c>
      <c r="B18" s="21" t="str">
        <f>V!U101</f>
        <v>Ericsson T28</v>
      </c>
      <c r="C18" s="34">
        <f>V!$U$102</f>
        <v>534.2715649922507</v>
      </c>
      <c r="D18" s="34">
        <f>V!$U$103</f>
        <v>101.8384316118697</v>
      </c>
      <c r="E18" s="34">
        <f>V!$U$104</f>
        <v>170.69230769230768</v>
      </c>
      <c r="F18" s="34">
        <f>V!$U$105</f>
        <v>208.99082568807336</v>
      </c>
      <c r="G18" s="34">
        <f>V!$U$106</f>
        <v>52.75</v>
      </c>
      <c r="H18" s="34">
        <f t="shared" si="3"/>
        <v>432.433133380381</v>
      </c>
      <c r="I18" s="34">
        <f t="shared" si="0"/>
        <v>223.44230769230762</v>
      </c>
      <c r="J18" s="34">
        <f t="shared" si="1"/>
        <v>170.69230769230762</v>
      </c>
      <c r="K18" s="34">
        <f t="shared" si="2"/>
        <v>379.683133380381</v>
      </c>
      <c r="L18" s="34">
        <f t="shared" si="4"/>
        <v>481.52156499225066</v>
      </c>
      <c r="M18" s="1">
        <f>V!$U$6</f>
        <v>8418</v>
      </c>
    </row>
    <row r="19" spans="1:13" ht="11.25">
      <c r="A19" s="8">
        <v>15</v>
      </c>
      <c r="B19" s="21" t="str">
        <f>V!V101</f>
        <v>Ericsson T29</v>
      </c>
      <c r="C19" s="34">
        <f>V!$V$102</f>
        <v>579.6092789034757</v>
      </c>
      <c r="D19" s="34">
        <f>V!$V$103</f>
        <v>82.51773590662903</v>
      </c>
      <c r="E19" s="34">
        <f>V!$V$104</f>
        <v>207.9860384096907</v>
      </c>
      <c r="F19" s="34">
        <f>V!$V$105</f>
        <v>231.60550458715593</v>
      </c>
      <c r="G19" s="34">
        <f>V!$V$106</f>
        <v>57.5</v>
      </c>
      <c r="H19" s="34">
        <f t="shared" si="3"/>
        <v>497.09154299684667</v>
      </c>
      <c r="I19" s="34">
        <f t="shared" si="0"/>
        <v>265.48603840969076</v>
      </c>
      <c r="J19" s="34">
        <f t="shared" si="1"/>
        <v>207.98603840969076</v>
      </c>
      <c r="K19" s="34">
        <f t="shared" si="2"/>
        <v>439.59154299684667</v>
      </c>
      <c r="L19" s="34">
        <f t="shared" si="4"/>
        <v>522.1092789034757</v>
      </c>
      <c r="M19" s="1">
        <f>V!$V$6</f>
        <v>11795</v>
      </c>
    </row>
    <row r="20" spans="1:13" ht="11.25">
      <c r="A20" s="8">
        <v>16</v>
      </c>
      <c r="B20" s="21" t="str">
        <f>V!W101</f>
        <v>Motorola T180</v>
      </c>
      <c r="C20" s="34">
        <f>V!$W$102</f>
        <v>313.28283790856733</v>
      </c>
      <c r="D20" s="34">
        <f>V!$W$103</f>
        <v>130.93103974368753</v>
      </c>
      <c r="E20" s="34">
        <f>V!$W$104</f>
        <v>97.22335779790728</v>
      </c>
      <c r="F20" s="34">
        <f>V!$W$105</f>
        <v>49.12844036697248</v>
      </c>
      <c r="G20" s="34">
        <f>V!$W$106</f>
        <v>36</v>
      </c>
      <c r="H20" s="34">
        <f t="shared" si="3"/>
        <v>182.3517981648798</v>
      </c>
      <c r="I20" s="34">
        <f t="shared" si="0"/>
        <v>133.2233577979073</v>
      </c>
      <c r="J20" s="34">
        <f t="shared" si="1"/>
        <v>97.22335779790731</v>
      </c>
      <c r="K20" s="34">
        <f t="shared" si="2"/>
        <v>146.3517981648798</v>
      </c>
      <c r="L20" s="34">
        <f t="shared" si="4"/>
        <v>277.28283790856733</v>
      </c>
      <c r="M20" s="1">
        <f>V!$W$6</f>
        <v>3333</v>
      </c>
    </row>
    <row r="21" spans="1:13" ht="11.25">
      <c r="A21" s="8">
        <v>17</v>
      </c>
      <c r="B21" s="21" t="str">
        <f>V!X101</f>
        <v>Motorola T2288</v>
      </c>
      <c r="C21" s="34">
        <f>V!$X$102</f>
        <v>313.1152321037452</v>
      </c>
      <c r="D21" s="34">
        <f>V!$X$103</f>
        <v>118.59600274620489</v>
      </c>
      <c r="E21" s="34">
        <f>V!$X$104</f>
        <v>97.22335779790728</v>
      </c>
      <c r="F21" s="34">
        <f>V!$X$105</f>
        <v>60.04587155963303</v>
      </c>
      <c r="G21" s="34">
        <f>V!$X$106</f>
        <v>37.25</v>
      </c>
      <c r="H21" s="34">
        <f t="shared" si="3"/>
        <v>194.51922935754033</v>
      </c>
      <c r="I21" s="34">
        <f t="shared" si="0"/>
        <v>134.47335779790728</v>
      </c>
      <c r="J21" s="34">
        <f t="shared" si="1"/>
        <v>97.22335779790728</v>
      </c>
      <c r="K21" s="34">
        <f t="shared" si="2"/>
        <v>157.26922935754033</v>
      </c>
      <c r="L21" s="34">
        <f t="shared" si="4"/>
        <v>275.8652321037452</v>
      </c>
      <c r="M21" s="1">
        <f>V!$X$6</f>
        <v>5489</v>
      </c>
    </row>
    <row r="22" spans="1:13" ht="11.25">
      <c r="A22" s="8">
        <v>18</v>
      </c>
      <c r="B22" s="21" t="str">
        <f>V!Y101</f>
        <v>Motorola T2288R</v>
      </c>
      <c r="C22" s="34">
        <f>V!$Y$102</f>
        <v>378.1241656678419</v>
      </c>
      <c r="D22" s="34">
        <f>V!$Y$103</f>
        <v>135.25631245709056</v>
      </c>
      <c r="E22" s="34">
        <f>V!$Y$104</f>
        <v>97.22335779790728</v>
      </c>
      <c r="F22" s="34">
        <f>V!$Y$105</f>
        <v>108.39449541284402</v>
      </c>
      <c r="G22" s="34">
        <f>V!$Y$106</f>
        <v>37.25</v>
      </c>
      <c r="H22" s="34">
        <f t="shared" si="3"/>
        <v>242.86785321075135</v>
      </c>
      <c r="I22" s="34">
        <f t="shared" si="0"/>
        <v>134.47335779790734</v>
      </c>
      <c r="J22" s="34">
        <f t="shared" si="1"/>
        <v>97.22335779790734</v>
      </c>
      <c r="K22" s="34">
        <f t="shared" si="2"/>
        <v>205.61785321075135</v>
      </c>
      <c r="L22" s="34">
        <f t="shared" si="4"/>
        <v>340.8741656678419</v>
      </c>
      <c r="M22" s="1">
        <f>V!$Y$6</f>
        <v>2577</v>
      </c>
    </row>
    <row r="23" spans="1:13" ht="11.25">
      <c r="A23" s="8">
        <v>19</v>
      </c>
      <c r="B23" s="21" t="str">
        <f>V!Z101</f>
        <v>Motorola Talkabout 205</v>
      </c>
      <c r="C23" s="34">
        <f>V!$Z$102</f>
        <v>492.5173416468234</v>
      </c>
      <c r="D23" s="34">
        <f>V!$Z$103</f>
        <v>112.84041498207337</v>
      </c>
      <c r="E23" s="34">
        <f>V!$Z$104</f>
        <v>162.61729363722708</v>
      </c>
      <c r="F23" s="34">
        <f>V!$Z$105</f>
        <v>171.55963302752295</v>
      </c>
      <c r="G23" s="34">
        <f>V!$Z$106</f>
        <v>45.5</v>
      </c>
      <c r="H23" s="34">
        <f t="shared" si="3"/>
        <v>379.67692666475006</v>
      </c>
      <c r="I23" s="34">
        <f t="shared" si="0"/>
        <v>208.1172936372271</v>
      </c>
      <c r="J23" s="34">
        <f t="shared" si="1"/>
        <v>162.6172936372271</v>
      </c>
      <c r="K23" s="34">
        <f t="shared" si="2"/>
        <v>334.17692666475006</v>
      </c>
      <c r="L23" s="34">
        <f t="shared" si="4"/>
        <v>447.0173416468234</v>
      </c>
      <c r="M23" s="1">
        <f>V!$Z$6</f>
        <v>6495</v>
      </c>
    </row>
    <row r="24" spans="1:13" ht="11.25">
      <c r="A24" s="8">
        <v>20</v>
      </c>
      <c r="B24" s="21" t="str">
        <f>V!AA101</f>
        <v>Motorola Timeport 250</v>
      </c>
      <c r="C24" s="34">
        <f>V!$AA$102</f>
        <v>515.0598889268119</v>
      </c>
      <c r="D24" s="34">
        <f>V!$AA$103</f>
        <v>87.95293309939734</v>
      </c>
      <c r="E24" s="34">
        <f>V!$AA$104</f>
        <v>115.63677234117607</v>
      </c>
      <c r="F24" s="34">
        <f>V!$AA$105</f>
        <v>254.2201834862385</v>
      </c>
      <c r="G24" s="34">
        <f>V!$AA$106</f>
        <v>57.25</v>
      </c>
      <c r="H24" s="34">
        <f t="shared" si="3"/>
        <v>427.1069558274146</v>
      </c>
      <c r="I24" s="34">
        <f t="shared" si="0"/>
        <v>172.88677234117608</v>
      </c>
      <c r="J24" s="34">
        <f t="shared" si="1"/>
        <v>115.63677234117608</v>
      </c>
      <c r="K24" s="34">
        <f t="shared" si="2"/>
        <v>369.8569558274146</v>
      </c>
      <c r="L24" s="34">
        <f t="shared" si="4"/>
        <v>457.80988892681194</v>
      </c>
      <c r="M24" s="1">
        <f>V!$AA$6</f>
        <v>10845</v>
      </c>
    </row>
    <row r="25" spans="1:13" ht="11.25">
      <c r="A25" s="8">
        <v>21</v>
      </c>
      <c r="B25" s="21" t="str">
        <f>V!AB101</f>
        <v>Motorola Timeport 260</v>
      </c>
      <c r="C25" s="34">
        <f>V!$AB$102</f>
        <v>407.8358605276122</v>
      </c>
      <c r="D25" s="34">
        <f>V!$AB$103</f>
        <v>62.75078190556106</v>
      </c>
      <c r="E25" s="34">
        <f>V!$AB$104</f>
        <v>109.55984926425299</v>
      </c>
      <c r="F25" s="34">
        <f>V!$AB$105</f>
        <v>190.27522935779814</v>
      </c>
      <c r="G25" s="34">
        <f>V!$AB$106</f>
        <v>45.25</v>
      </c>
      <c r="H25" s="34">
        <f t="shared" si="3"/>
        <v>345.0850786220512</v>
      </c>
      <c r="I25" s="34">
        <f t="shared" si="0"/>
        <v>154.80984926425305</v>
      </c>
      <c r="J25" s="34">
        <f t="shared" si="1"/>
        <v>109.55984926425305</v>
      </c>
      <c r="K25" s="34">
        <f t="shared" si="2"/>
        <v>299.8350786220512</v>
      </c>
      <c r="L25" s="34">
        <f t="shared" si="4"/>
        <v>362.5858605276122</v>
      </c>
      <c r="M25" s="1">
        <f>V!$AB$6</f>
        <v>15250</v>
      </c>
    </row>
    <row r="26" spans="1:13" ht="11.25">
      <c r="A26" s="8">
        <v>22</v>
      </c>
      <c r="B26" s="21" t="str">
        <f>V!AC101</f>
        <v>Motorola L7089</v>
      </c>
      <c r="C26" s="34">
        <f>V!$AC$102</f>
        <v>419.5590788515756</v>
      </c>
      <c r="D26" s="34">
        <f>V!$AC$103</f>
        <v>75.65222366313219</v>
      </c>
      <c r="E26" s="34">
        <f>V!$AC$104</f>
        <v>127.87703867468187</v>
      </c>
      <c r="F26" s="34">
        <f>V!$AC$105</f>
        <v>170.7798165137615</v>
      </c>
      <c r="G26" s="34">
        <f>V!$AC$106</f>
        <v>45.25</v>
      </c>
      <c r="H26" s="34">
        <f t="shared" si="3"/>
        <v>343.9068551884434</v>
      </c>
      <c r="I26" s="34">
        <f t="shared" si="0"/>
        <v>173.1270386746819</v>
      </c>
      <c r="J26" s="34">
        <f t="shared" si="1"/>
        <v>127.8770386746819</v>
      </c>
      <c r="K26" s="34">
        <f t="shared" si="2"/>
        <v>298.6568551884434</v>
      </c>
      <c r="L26" s="34">
        <f t="shared" si="4"/>
        <v>374.3090788515756</v>
      </c>
      <c r="M26" s="1">
        <f>V!$AC$6</f>
        <v>12995</v>
      </c>
    </row>
    <row r="27" spans="1:13" ht="11.25">
      <c r="A27" s="8">
        <v>23</v>
      </c>
      <c r="B27" s="21" t="str">
        <f>V!AD101</f>
        <v>Motorola P7389</v>
      </c>
      <c r="C27" s="34">
        <f>V!$AD$102</f>
        <v>431.93842324764495</v>
      </c>
      <c r="D27" s="34">
        <f>V!$AD$103</f>
        <v>65.416889160119</v>
      </c>
      <c r="E27" s="34">
        <f>V!$AD$104</f>
        <v>127.87703867468187</v>
      </c>
      <c r="F27" s="34">
        <f>V!$AD$105</f>
        <v>193.39449541284407</v>
      </c>
      <c r="G27" s="34">
        <f>V!$AD$106</f>
        <v>45.25</v>
      </c>
      <c r="H27" s="34">
        <f t="shared" si="3"/>
        <v>366.52153408752594</v>
      </c>
      <c r="I27" s="34">
        <f t="shared" si="0"/>
        <v>173.12703867468187</v>
      </c>
      <c r="J27" s="34">
        <f t="shared" si="1"/>
        <v>127.87703867468187</v>
      </c>
      <c r="K27" s="34">
        <f t="shared" si="2"/>
        <v>321.27153408752594</v>
      </c>
      <c r="L27" s="34">
        <f t="shared" si="4"/>
        <v>386.68842324764495</v>
      </c>
      <c r="M27" s="1">
        <f>V!$AD$6</f>
        <v>14784</v>
      </c>
    </row>
    <row r="28" spans="1:13" ht="11.25">
      <c r="A28" s="8">
        <v>24</v>
      </c>
      <c r="B28" s="21" t="str">
        <f>V!AE101</f>
        <v>Motorola V.50</v>
      </c>
      <c r="C28" s="34">
        <f>V!$AE$102</f>
        <v>481.7418426914768</v>
      </c>
      <c r="D28" s="34">
        <f>V!$AE$103</f>
        <v>52.978869478983896</v>
      </c>
      <c r="E28" s="34">
        <f>V!$AE$104</f>
        <v>169.80196403818093</v>
      </c>
      <c r="F28" s="34">
        <f>V!$AE$105</f>
        <v>208.21100917431195</v>
      </c>
      <c r="G28" s="34">
        <f>V!$AE$106</f>
        <v>50.75</v>
      </c>
      <c r="H28" s="34">
        <f t="shared" si="3"/>
        <v>428.7629732124929</v>
      </c>
      <c r="I28" s="34">
        <f t="shared" si="0"/>
        <v>220.55196403818096</v>
      </c>
      <c r="J28" s="34">
        <f t="shared" si="1"/>
        <v>169.80196403818096</v>
      </c>
      <c r="K28" s="34">
        <f t="shared" si="2"/>
        <v>378.0129732124929</v>
      </c>
      <c r="L28" s="34">
        <f t="shared" si="4"/>
        <v>430.9918426914768</v>
      </c>
      <c r="M28" s="1">
        <f>V!$AE$6</f>
        <v>16958</v>
      </c>
    </row>
    <row r="29" spans="1:13" ht="11.25">
      <c r="A29" s="8">
        <v>25</v>
      </c>
      <c r="B29" s="21" t="str">
        <f>V!AF101</f>
        <v>Motorola V.100</v>
      </c>
      <c r="C29" s="34">
        <f>V!$AF$102</f>
        <v>428.4646496468624</v>
      </c>
      <c r="D29" s="34">
        <f>V!$AF$103</f>
        <v>115.70104508353039</v>
      </c>
      <c r="E29" s="34">
        <f>V!$AF$104</f>
        <v>99.64433850828615</v>
      </c>
      <c r="F29" s="34">
        <f>V!$AF$105</f>
        <v>173.11926605504584</v>
      </c>
      <c r="G29" s="34">
        <f>V!$AF$106</f>
        <v>40</v>
      </c>
      <c r="H29" s="34">
        <f t="shared" si="3"/>
        <v>312.763604563332</v>
      </c>
      <c r="I29" s="34">
        <f t="shared" si="0"/>
        <v>139.64433850828618</v>
      </c>
      <c r="J29" s="34">
        <f t="shared" si="1"/>
        <v>99.64433850828618</v>
      </c>
      <c r="K29" s="34">
        <f t="shared" si="2"/>
        <v>272.763604563332</v>
      </c>
      <c r="L29" s="34">
        <f t="shared" si="4"/>
        <v>388.4646496468624</v>
      </c>
      <c r="M29" s="1">
        <f>V!$AF$6</f>
        <v>5995</v>
      </c>
    </row>
    <row r="30" spans="1:13" ht="11.25">
      <c r="A30" s="8">
        <v>26</v>
      </c>
      <c r="B30" s="21" t="str">
        <f>V!AG101</f>
        <v>Motorola V.3690</v>
      </c>
      <c r="C30" s="34">
        <f>V!$AG$102</f>
        <v>407.69978378676024</v>
      </c>
      <c r="D30" s="34">
        <f>V!$AG$103</f>
        <v>59.95880692653901</v>
      </c>
      <c r="E30" s="34">
        <f>V!$AG$104</f>
        <v>169.88088511710197</v>
      </c>
      <c r="F30" s="34">
        <f>V!$AG$105</f>
        <v>127.11009174311926</v>
      </c>
      <c r="G30" s="34">
        <f>V!$AG$106</f>
        <v>50.75</v>
      </c>
      <c r="H30" s="34">
        <f t="shared" si="3"/>
        <v>347.7409768602212</v>
      </c>
      <c r="I30" s="34">
        <f t="shared" si="0"/>
        <v>220.63088511710197</v>
      </c>
      <c r="J30" s="34">
        <f t="shared" si="1"/>
        <v>169.88088511710197</v>
      </c>
      <c r="K30" s="34">
        <f t="shared" si="2"/>
        <v>296.9909768602212</v>
      </c>
      <c r="L30" s="34">
        <f t="shared" si="4"/>
        <v>356.94978378676024</v>
      </c>
      <c r="M30" s="1">
        <f>V!$AG$6</f>
        <v>15738</v>
      </c>
    </row>
    <row r="31" spans="1:13" ht="11.25">
      <c r="A31" s="8">
        <v>27</v>
      </c>
      <c r="B31" s="21" t="str">
        <f>V!AH101</f>
        <v>Nokia 3210</v>
      </c>
      <c r="C31" s="34">
        <f>V!$AH$102</f>
        <v>464.849462248753</v>
      </c>
      <c r="D31" s="34">
        <f>V!$AH$103</f>
        <v>123.81379205126248</v>
      </c>
      <c r="E31" s="34">
        <f>V!$AH$104</f>
        <v>164.47374359198594</v>
      </c>
      <c r="F31" s="34">
        <f>V!$AH$105</f>
        <v>119.31192660550458</v>
      </c>
      <c r="G31" s="34">
        <f>V!$AH$106</f>
        <v>57.25</v>
      </c>
      <c r="H31" s="34">
        <f t="shared" si="3"/>
        <v>341.0356701974905</v>
      </c>
      <c r="I31" s="34">
        <f t="shared" si="0"/>
        <v>221.7237435919859</v>
      </c>
      <c r="J31" s="34">
        <f t="shared" si="1"/>
        <v>164.4737435919859</v>
      </c>
      <c r="K31" s="34">
        <f t="shared" si="2"/>
        <v>283.7856701974905</v>
      </c>
      <c r="L31" s="34">
        <f t="shared" si="4"/>
        <v>407.599462248753</v>
      </c>
      <c r="M31" s="1">
        <f>V!$AH$6</f>
        <v>4577</v>
      </c>
    </row>
    <row r="32" spans="1:13" ht="11.25">
      <c r="A32" s="8">
        <v>28</v>
      </c>
      <c r="B32" s="21" t="str">
        <f>V!AI101</f>
        <v>Nokia 3310</v>
      </c>
      <c r="C32" s="34">
        <f>V!$AI$102</f>
        <v>503.1392801101163</v>
      </c>
      <c r="D32" s="34">
        <f>V!$AI$103</f>
        <v>111.86207948737507</v>
      </c>
      <c r="E32" s="34">
        <f>V!$AI$104</f>
        <v>149.99050337503488</v>
      </c>
      <c r="F32" s="34">
        <f>V!$AI$105</f>
        <v>184.0366972477064</v>
      </c>
      <c r="G32" s="34">
        <f>V!$AI$106</f>
        <v>57.25</v>
      </c>
      <c r="H32" s="34">
        <f t="shared" si="3"/>
        <v>391.27720062274125</v>
      </c>
      <c r="I32" s="34">
        <f t="shared" si="0"/>
        <v>207.24050337503485</v>
      </c>
      <c r="J32" s="34">
        <f t="shared" si="1"/>
        <v>149.99050337503485</v>
      </c>
      <c r="K32" s="34">
        <f t="shared" si="2"/>
        <v>334.02720062274125</v>
      </c>
      <c r="L32" s="34">
        <f t="shared" si="4"/>
        <v>445.8892801101163</v>
      </c>
      <c r="M32" s="1">
        <f>V!$AI$6</f>
        <v>6666</v>
      </c>
    </row>
    <row r="33" spans="1:13" ht="11.25">
      <c r="A33" s="8">
        <v>29</v>
      </c>
      <c r="B33" s="21" t="str">
        <f>V!AJ101</f>
        <v>Nokia 3330</v>
      </c>
      <c r="C33" s="34">
        <f>V!$AJ$102</f>
        <v>537.2231442731158</v>
      </c>
      <c r="D33" s="34">
        <f>V!$AJ$103</f>
        <v>106.57563505988252</v>
      </c>
      <c r="E33" s="34">
        <f>V!$AJ$104</f>
        <v>163.62686701139853</v>
      </c>
      <c r="F33" s="34">
        <f>V!$AJ$105</f>
        <v>209.77064220183485</v>
      </c>
      <c r="G33" s="34">
        <f>V!$AJ$106</f>
        <v>57.25</v>
      </c>
      <c r="H33" s="34">
        <f t="shared" si="3"/>
        <v>430.6475092132333</v>
      </c>
      <c r="I33" s="34">
        <f t="shared" si="0"/>
        <v>220.87686701139847</v>
      </c>
      <c r="J33" s="34">
        <f t="shared" si="1"/>
        <v>163.62686701139847</v>
      </c>
      <c r="K33" s="34">
        <f t="shared" si="2"/>
        <v>373.3975092132333</v>
      </c>
      <c r="L33" s="34">
        <f t="shared" si="4"/>
        <v>479.97314427311585</v>
      </c>
      <c r="M33" s="1">
        <f>V!$AJ$6</f>
        <v>7590</v>
      </c>
    </row>
    <row r="34" spans="1:13" ht="11.25">
      <c r="A34" s="8">
        <v>30</v>
      </c>
      <c r="B34" s="21" t="str">
        <f>V!AK101</f>
        <v>Nokia 5110</v>
      </c>
      <c r="C34" s="34">
        <f>V!$AK$102</f>
        <v>325.64030907528144</v>
      </c>
      <c r="D34" s="34">
        <f>V!$AK$103</f>
        <v>124.28293538790142</v>
      </c>
      <c r="E34" s="34">
        <f>V!$AK$104</f>
        <v>84.51333699013234</v>
      </c>
      <c r="F34" s="34">
        <f>V!$AK$105</f>
        <v>67.8440366972477</v>
      </c>
      <c r="G34" s="34">
        <f>V!$AK$106</f>
        <v>49</v>
      </c>
      <c r="H34" s="34">
        <f t="shared" si="3"/>
        <v>201.35737368738</v>
      </c>
      <c r="I34" s="34">
        <f t="shared" si="0"/>
        <v>133.5133369901323</v>
      </c>
      <c r="J34" s="34">
        <f t="shared" si="1"/>
        <v>84.5133369901323</v>
      </c>
      <c r="K34" s="34">
        <f t="shared" si="2"/>
        <v>152.35737368738</v>
      </c>
      <c r="L34" s="34">
        <f t="shared" si="4"/>
        <v>276.64030907528144</v>
      </c>
      <c r="M34" s="1">
        <f>V!$AK$6</f>
        <v>4495</v>
      </c>
    </row>
    <row r="35" spans="1:13" ht="11.25">
      <c r="A35" s="8">
        <v>31</v>
      </c>
      <c r="B35" s="21" t="str">
        <f>V!AL101</f>
        <v>Nokia 6150</v>
      </c>
      <c r="C35" s="34">
        <f>V!$AL$102</f>
        <v>464.7575881501399</v>
      </c>
      <c r="D35" s="34">
        <f>V!$AL$103</f>
        <v>92.83316805248302</v>
      </c>
      <c r="E35" s="34">
        <f>V!$AL$104</f>
        <v>114.95194303343669</v>
      </c>
      <c r="F35" s="34">
        <f>V!$AL$105</f>
        <v>201.9724770642202</v>
      </c>
      <c r="G35" s="34">
        <f>V!$AL$106</f>
        <v>55</v>
      </c>
      <c r="H35" s="34">
        <f t="shared" si="3"/>
        <v>371.9244200976569</v>
      </c>
      <c r="I35" s="34">
        <f t="shared" si="0"/>
        <v>169.9519430334367</v>
      </c>
      <c r="J35" s="34">
        <f t="shared" si="1"/>
        <v>114.95194303343669</v>
      </c>
      <c r="K35" s="34">
        <f t="shared" si="2"/>
        <v>316.9244200976569</v>
      </c>
      <c r="L35" s="34">
        <f t="shared" si="4"/>
        <v>409.7575881501399</v>
      </c>
      <c r="M35" s="1">
        <f>V!$AL$6</f>
        <v>9992</v>
      </c>
    </row>
    <row r="36" spans="1:13" ht="11.25">
      <c r="A36" s="8">
        <v>32</v>
      </c>
      <c r="B36" s="21" t="str">
        <f>V!AM101</f>
        <v>Nokia 6210</v>
      </c>
      <c r="C36" s="34">
        <f>V!$AM$102</f>
        <v>610.896724036219</v>
      </c>
      <c r="D36" s="34">
        <f>V!$AM$103</f>
        <v>83.6905942482264</v>
      </c>
      <c r="E36" s="34">
        <f>V!$AM$104</f>
        <v>164.10750593478144</v>
      </c>
      <c r="F36" s="34">
        <f>V!$AM$105</f>
        <v>303.34862385321105</v>
      </c>
      <c r="G36" s="34">
        <f>V!$AM$106</f>
        <v>59.75</v>
      </c>
      <c r="H36" s="34">
        <f t="shared" si="3"/>
        <v>527.2061297879926</v>
      </c>
      <c r="I36" s="34">
        <f t="shared" si="0"/>
        <v>223.85750593478156</v>
      </c>
      <c r="J36" s="34">
        <f t="shared" si="1"/>
        <v>164.10750593478156</v>
      </c>
      <c r="K36" s="34">
        <f t="shared" si="2"/>
        <v>467.4561297879926</v>
      </c>
      <c r="L36" s="34">
        <f t="shared" si="4"/>
        <v>551.146724036219</v>
      </c>
      <c r="M36" s="1">
        <f>V!$AM$6</f>
        <v>11590</v>
      </c>
    </row>
    <row r="37" spans="1:13" ht="11.25">
      <c r="A37" s="8">
        <v>33</v>
      </c>
      <c r="B37" s="21" t="str">
        <f>V!AN101</f>
        <v>Nokia 6250</v>
      </c>
      <c r="C37" s="34">
        <f>V!$AN$102</f>
        <v>459.68596085036063</v>
      </c>
      <c r="D37" s="34">
        <f>V!$AN$103</f>
        <v>65.96040887939583</v>
      </c>
      <c r="E37" s="34">
        <f>V!$AN$104</f>
        <v>50.324175824175825</v>
      </c>
      <c r="F37" s="34">
        <f>V!$AN$105</f>
        <v>291.65137614678895</v>
      </c>
      <c r="G37" s="34">
        <f>V!$AN$106</f>
        <v>51.75</v>
      </c>
      <c r="H37" s="34">
        <f t="shared" si="3"/>
        <v>393.72555197096483</v>
      </c>
      <c r="I37" s="34">
        <f aca="true" t="shared" si="5" ref="I37:I55">C37-D37-F37</f>
        <v>102.07417582417588</v>
      </c>
      <c r="J37" s="34">
        <f aca="true" t="shared" si="6" ref="J37:J55">C37-D37-F37-G37</f>
        <v>50.32417582417588</v>
      </c>
      <c r="K37" s="34">
        <f aca="true" t="shared" si="7" ref="K37:K55">C37-D37-G37</f>
        <v>341.97555197096483</v>
      </c>
      <c r="L37" s="34">
        <f t="shared" si="4"/>
        <v>407.93596085036063</v>
      </c>
      <c r="M37" s="1">
        <f>V!$AN$6</f>
        <v>14689</v>
      </c>
    </row>
    <row r="38" spans="1:13" ht="11.25">
      <c r="A38" s="8">
        <v>34</v>
      </c>
      <c r="B38" s="21" t="str">
        <f>V!AO101</f>
        <v>Nokia 7110</v>
      </c>
      <c r="C38" s="34">
        <f>V!$AO$102</f>
        <v>523.3567275786755</v>
      </c>
      <c r="D38" s="34">
        <f>V!$AO$103</f>
        <v>87.09474406896024</v>
      </c>
      <c r="E38" s="34">
        <f>V!$AO$104</f>
        <v>111.83308442714649</v>
      </c>
      <c r="F38" s="34">
        <f>V!$AO$105</f>
        <v>259.6788990825688</v>
      </c>
      <c r="G38" s="34">
        <f>V!$AO$106</f>
        <v>64.75</v>
      </c>
      <c r="H38" s="34">
        <f t="shared" si="3"/>
        <v>436.26198350971526</v>
      </c>
      <c r="I38" s="34">
        <f t="shared" si="5"/>
        <v>176.58308442714645</v>
      </c>
      <c r="J38" s="34">
        <f t="shared" si="6"/>
        <v>111.83308442714645</v>
      </c>
      <c r="K38" s="34">
        <f t="shared" si="7"/>
        <v>371.51198350971526</v>
      </c>
      <c r="L38" s="34">
        <f t="shared" si="4"/>
        <v>458.60672757867553</v>
      </c>
      <c r="M38" s="1">
        <f>V!$AO$6</f>
        <v>10995</v>
      </c>
    </row>
    <row r="39" spans="1:13" ht="11.25">
      <c r="A39" s="8">
        <v>35</v>
      </c>
      <c r="B39" s="21" t="str">
        <f>V!AP101</f>
        <v>Nokia 8210</v>
      </c>
      <c r="C39" s="34">
        <f>V!$AP$102</f>
        <v>558.7908133480425</v>
      </c>
      <c r="D39" s="34">
        <f>V!$AP$103</f>
        <v>83.08986192692043</v>
      </c>
      <c r="E39" s="34">
        <f>V!$AP$104</f>
        <v>183.92572206332395</v>
      </c>
      <c r="F39" s="34">
        <f>V!$AP$105</f>
        <v>232.77522935779814</v>
      </c>
      <c r="G39" s="34">
        <f>V!$AP$106</f>
        <v>59</v>
      </c>
      <c r="H39" s="34">
        <f t="shared" si="3"/>
        <v>475.7009514211221</v>
      </c>
      <c r="I39" s="34">
        <f t="shared" si="5"/>
        <v>242.92572206332397</v>
      </c>
      <c r="J39" s="34">
        <f t="shared" si="6"/>
        <v>183.92572206332397</v>
      </c>
      <c r="K39" s="34">
        <f t="shared" si="7"/>
        <v>416.7009514211221</v>
      </c>
      <c r="L39" s="34">
        <f t="shared" si="4"/>
        <v>499.79081334804255</v>
      </c>
      <c r="M39" s="1">
        <f>V!$AP$6</f>
        <v>11695</v>
      </c>
    </row>
    <row r="40" spans="1:13" ht="11.25">
      <c r="A40" s="8">
        <v>36</v>
      </c>
      <c r="B40" s="21" t="str">
        <f>V!AQ101</f>
        <v>Nokia 8850</v>
      </c>
      <c r="C40" s="34">
        <f>V!$AQ$102</f>
        <v>497.5941821498542</v>
      </c>
      <c r="D40" s="34">
        <f>V!$AQ$103</f>
        <v>30.48859562132886</v>
      </c>
      <c r="E40" s="34">
        <f>V!$AQ$104</f>
        <v>175.58035717072715</v>
      </c>
      <c r="F40" s="34">
        <f>V!$AQ$105</f>
        <v>232.77522935779814</v>
      </c>
      <c r="G40" s="34">
        <f>V!$AQ$106</f>
        <v>58.75</v>
      </c>
      <c r="H40" s="34">
        <f t="shared" si="3"/>
        <v>467.10558652852535</v>
      </c>
      <c r="I40" s="34">
        <f t="shared" si="5"/>
        <v>234.3303571707272</v>
      </c>
      <c r="J40" s="34">
        <f t="shared" si="6"/>
        <v>175.5803571707272</v>
      </c>
      <c r="K40" s="34">
        <f t="shared" si="7"/>
        <v>408.35558652852535</v>
      </c>
      <c r="L40" s="34">
        <f t="shared" si="4"/>
        <v>438.8441821498542</v>
      </c>
      <c r="M40" s="1">
        <f>V!$AQ$6</f>
        <v>20889</v>
      </c>
    </row>
    <row r="41" spans="1:13" ht="11.25">
      <c r="A41" s="8">
        <v>37</v>
      </c>
      <c r="B41" s="21" t="str">
        <f>V!AR101</f>
        <v>Nokia 8890</v>
      </c>
      <c r="C41" s="34">
        <f>V!$AR$102</f>
        <v>474.90375166613995</v>
      </c>
      <c r="D41" s="34">
        <f>V!$AR$103</f>
        <v>0</v>
      </c>
      <c r="E41" s="34">
        <f>V!$AR$104</f>
        <v>175.58035717072715</v>
      </c>
      <c r="F41" s="34">
        <f>V!$AR$105</f>
        <v>240.5733944954128</v>
      </c>
      <c r="G41" s="34">
        <f>V!$AR$106</f>
        <v>58.75</v>
      </c>
      <c r="H41" s="34">
        <f t="shared" si="3"/>
        <v>474.90375166613995</v>
      </c>
      <c r="I41" s="34">
        <f t="shared" si="5"/>
        <v>234.33035717072715</v>
      </c>
      <c r="J41" s="34">
        <f t="shared" si="6"/>
        <v>175.58035717072715</v>
      </c>
      <c r="K41" s="34">
        <f t="shared" si="7"/>
        <v>416.15375166613995</v>
      </c>
      <c r="L41" s="34">
        <f t="shared" si="4"/>
        <v>416.15375166613995</v>
      </c>
      <c r="M41" s="1">
        <f>V!$AR$6</f>
        <v>26218</v>
      </c>
    </row>
    <row r="42" spans="1:13" ht="11.25">
      <c r="A42" s="8">
        <v>38</v>
      </c>
      <c r="B42" s="21" t="str">
        <f>V!AS101</f>
        <v>Panasonic GD 90</v>
      </c>
      <c r="C42" s="34">
        <f>V!$AS$102</f>
        <v>447.97489020924854</v>
      </c>
      <c r="D42" s="34">
        <f>V!$AS$103</f>
        <v>87.18628423220689</v>
      </c>
      <c r="E42" s="34">
        <f>V!$AS$104</f>
        <v>179.18998212383067</v>
      </c>
      <c r="F42" s="34">
        <f>V!$AS$105</f>
        <v>133.348623853211</v>
      </c>
      <c r="G42" s="34">
        <f>V!$AS$106</f>
        <v>48.25</v>
      </c>
      <c r="H42" s="34">
        <f t="shared" si="3"/>
        <v>360.78860597704164</v>
      </c>
      <c r="I42" s="34">
        <f t="shared" si="5"/>
        <v>227.43998212383065</v>
      </c>
      <c r="J42" s="34">
        <f t="shared" si="6"/>
        <v>179.18998212383065</v>
      </c>
      <c r="K42" s="34">
        <f t="shared" si="7"/>
        <v>312.53860597704164</v>
      </c>
      <c r="L42" s="34">
        <f t="shared" si="4"/>
        <v>399.72489020924854</v>
      </c>
      <c r="M42" s="1">
        <f>V!$AS$6</f>
        <v>10979</v>
      </c>
    </row>
    <row r="43" spans="1:13" ht="11.25">
      <c r="A43" s="8">
        <v>39</v>
      </c>
      <c r="B43" s="21" t="str">
        <f>V!AT101</f>
        <v>Panasonic GD 93</v>
      </c>
      <c r="C43" s="34">
        <f>V!$AT$102</f>
        <v>554.3472213143473</v>
      </c>
      <c r="D43" s="34">
        <f>V!$AT$103</f>
        <v>104.3615073613548</v>
      </c>
      <c r="E43" s="34">
        <f>V!$AT$104</f>
        <v>188.9834203750108</v>
      </c>
      <c r="F43" s="34">
        <f>V!$AT$105</f>
        <v>202.75229357798165</v>
      </c>
      <c r="G43" s="34">
        <f>V!$AT$106</f>
        <v>58.25</v>
      </c>
      <c r="H43" s="34">
        <f t="shared" si="3"/>
        <v>449.98571395299246</v>
      </c>
      <c r="I43" s="34">
        <f t="shared" si="5"/>
        <v>247.2334203750108</v>
      </c>
      <c r="J43" s="34">
        <f t="shared" si="6"/>
        <v>188.9834203750108</v>
      </c>
      <c r="K43" s="34">
        <f t="shared" si="7"/>
        <v>391.73571395299246</v>
      </c>
      <c r="L43" s="34">
        <f t="shared" si="4"/>
        <v>496.0972213143473</v>
      </c>
      <c r="M43" s="1">
        <f>V!$AT$6</f>
        <v>7977</v>
      </c>
    </row>
    <row r="44" spans="1:13" ht="11.25">
      <c r="A44" s="8">
        <v>40</v>
      </c>
      <c r="B44" s="21" t="str">
        <f>V!AU101</f>
        <v>Philips Azalis 238</v>
      </c>
      <c r="C44" s="34">
        <f>V!$AU$102</f>
        <v>504.82079179898244</v>
      </c>
      <c r="D44" s="34">
        <f>V!$AU$103</f>
        <v>121.42230528644441</v>
      </c>
      <c r="E44" s="34">
        <f>V!$AU$104</f>
        <v>215.4076608244646</v>
      </c>
      <c r="F44" s="34">
        <f>V!$AU$105</f>
        <v>123.99082568807339</v>
      </c>
      <c r="G44" s="34">
        <f>V!$AU$106</f>
        <v>44</v>
      </c>
      <c r="H44" s="34">
        <f>C44-D44</f>
        <v>383.39848651253806</v>
      </c>
      <c r="I44" s="34">
        <f t="shared" si="5"/>
        <v>259.40766082446464</v>
      </c>
      <c r="J44" s="34">
        <f t="shared" si="6"/>
        <v>215.40766082446464</v>
      </c>
      <c r="K44" s="34">
        <f t="shared" si="7"/>
        <v>339.39848651253806</v>
      </c>
      <c r="L44" s="34">
        <f t="shared" si="4"/>
        <v>460.82079179898244</v>
      </c>
      <c r="M44" s="1">
        <f>V!$AU$6</f>
        <v>4995</v>
      </c>
    </row>
    <row r="45" spans="1:13" ht="11.25">
      <c r="A45" s="8">
        <v>41</v>
      </c>
      <c r="B45" s="21" t="str">
        <f>V!AV101</f>
        <v>Philips Savvy Vogue</v>
      </c>
      <c r="C45" s="34">
        <f>V!$AV$102</f>
        <v>388.9562529229635</v>
      </c>
      <c r="D45" s="34">
        <f>V!$AV$103</f>
        <v>130.00419559081544</v>
      </c>
      <c r="E45" s="34">
        <f>V!$AV$104</f>
        <v>130.59425916701045</v>
      </c>
      <c r="F45" s="34">
        <f>V!$AV$105</f>
        <v>94.35779816513761</v>
      </c>
      <c r="G45" s="34">
        <f>V!$AV$106</f>
        <v>34</v>
      </c>
      <c r="H45" s="34">
        <f t="shared" si="3"/>
        <v>258.952057332148</v>
      </c>
      <c r="I45" s="34">
        <f t="shared" si="5"/>
        <v>164.5942591670104</v>
      </c>
      <c r="J45" s="34">
        <f t="shared" si="6"/>
        <v>130.5942591670104</v>
      </c>
      <c r="K45" s="34">
        <f t="shared" si="7"/>
        <v>224.952057332148</v>
      </c>
      <c r="L45" s="34">
        <f t="shared" si="4"/>
        <v>354.9562529229635</v>
      </c>
      <c r="M45" s="1">
        <f>V!$AV$6</f>
        <v>3495</v>
      </c>
    </row>
    <row r="46" spans="1:13" ht="11.25">
      <c r="A46" s="8">
        <v>42</v>
      </c>
      <c r="B46" s="21" t="str">
        <f>V!AW101</f>
        <v>Siemens A35/A36</v>
      </c>
      <c r="C46" s="34">
        <f>V!$AW$102</f>
        <v>323.9455762648723</v>
      </c>
      <c r="D46" s="34">
        <f>V!$AW$103</f>
        <v>131.82355633534212</v>
      </c>
      <c r="E46" s="34">
        <f>V!$AW$104</f>
        <v>105.27339607631913</v>
      </c>
      <c r="F46" s="34">
        <f>V!$AW$105</f>
        <v>48.348623853211016</v>
      </c>
      <c r="G46" s="34">
        <f>V!$AW$106</f>
        <v>38.5</v>
      </c>
      <c r="H46" s="34">
        <f t="shared" si="3"/>
        <v>192.12201992953015</v>
      </c>
      <c r="I46" s="34">
        <f t="shared" si="5"/>
        <v>143.77339607631913</v>
      </c>
      <c r="J46" s="34">
        <f t="shared" si="6"/>
        <v>105.27339607631913</v>
      </c>
      <c r="K46" s="34">
        <f t="shared" si="7"/>
        <v>153.62201992953015</v>
      </c>
      <c r="L46" s="34">
        <f t="shared" si="4"/>
        <v>285.4455762648723</v>
      </c>
      <c r="M46" s="1">
        <f>V!$AW$6</f>
        <v>3177</v>
      </c>
    </row>
    <row r="47" spans="1:13" ht="11.25">
      <c r="A47" s="8">
        <v>43</v>
      </c>
      <c r="B47" s="21" t="str">
        <f>V!AX101</f>
        <v>Siemens C25</v>
      </c>
      <c r="C47" s="34">
        <f>V!$AX$102</f>
        <v>308.8078990829391</v>
      </c>
      <c r="D47" s="34">
        <f>V!$AX$103</f>
        <v>129.9813105500038</v>
      </c>
      <c r="E47" s="34">
        <f>V!$AX$104</f>
        <v>95.06741422100873</v>
      </c>
      <c r="F47" s="34">
        <f>V!$AX$105</f>
        <v>46.0091743119266</v>
      </c>
      <c r="G47" s="34">
        <f>V!$AX$106</f>
        <v>37.75</v>
      </c>
      <c r="H47" s="34">
        <f>C47-D47</f>
        <v>178.82658853293532</v>
      </c>
      <c r="I47" s="34">
        <f t="shared" si="5"/>
        <v>132.81741422100873</v>
      </c>
      <c r="J47" s="34">
        <f t="shared" si="6"/>
        <v>95.06741422100873</v>
      </c>
      <c r="K47" s="34">
        <f t="shared" si="7"/>
        <v>141.07658853293532</v>
      </c>
      <c r="L47" s="34">
        <f t="shared" si="4"/>
        <v>271.0578990829391</v>
      </c>
      <c r="M47" s="1">
        <f>V!$AX$6</f>
        <v>3499</v>
      </c>
    </row>
    <row r="48" spans="1:13" ht="11.25">
      <c r="A48" s="8">
        <v>44</v>
      </c>
      <c r="B48" s="21" t="str">
        <f>V!AY101</f>
        <v>Siemens C35i</v>
      </c>
      <c r="C48" s="34">
        <f>V!$AY$102</f>
        <v>550.3429606325878</v>
      </c>
      <c r="D48" s="34">
        <f>V!$AY$103</f>
        <v>121.52528797009685</v>
      </c>
      <c r="E48" s="34">
        <f>V!$AY$104</f>
        <v>139.31308550652776</v>
      </c>
      <c r="F48" s="34">
        <f>V!$AY$105</f>
        <v>235.5045871559633</v>
      </c>
      <c r="G48" s="34">
        <f>V!$AY$106</f>
        <v>54</v>
      </c>
      <c r="H48" s="34">
        <f t="shared" si="3"/>
        <v>428.81767266249096</v>
      </c>
      <c r="I48" s="34">
        <f t="shared" si="5"/>
        <v>193.31308550652767</v>
      </c>
      <c r="J48" s="34">
        <f t="shared" si="6"/>
        <v>139.31308550652767</v>
      </c>
      <c r="K48" s="34">
        <f t="shared" si="7"/>
        <v>374.81767266249096</v>
      </c>
      <c r="L48" s="34">
        <f t="shared" si="4"/>
        <v>496.34296063258785</v>
      </c>
      <c r="M48" s="1">
        <f>V!$AY$6</f>
        <v>4977</v>
      </c>
    </row>
    <row r="49" spans="1:13" ht="11.25">
      <c r="A49" s="8">
        <v>45</v>
      </c>
      <c r="B49" s="21" t="str">
        <f>V!AZ101</f>
        <v>Siemens M35i</v>
      </c>
      <c r="C49" s="34">
        <f>V!$AZ$102</f>
        <v>539.9350934578197</v>
      </c>
      <c r="D49" s="34">
        <f>V!$AZ$103</f>
        <v>112.81752994126172</v>
      </c>
      <c r="E49" s="34">
        <f>V!$AZ$104</f>
        <v>134.6129763605947</v>
      </c>
      <c r="F49" s="34">
        <f>V!$AZ$105</f>
        <v>235.5045871559633</v>
      </c>
      <c r="G49" s="34">
        <f>V!$AZ$106</f>
        <v>57</v>
      </c>
      <c r="H49" s="34">
        <f t="shared" si="3"/>
        <v>427.11756351655794</v>
      </c>
      <c r="I49" s="34">
        <f t="shared" si="5"/>
        <v>191.61297636059464</v>
      </c>
      <c r="J49" s="34">
        <f t="shared" si="6"/>
        <v>134.61297636059464</v>
      </c>
      <c r="K49" s="34">
        <f t="shared" si="7"/>
        <v>370.11756351655794</v>
      </c>
      <c r="L49" s="34">
        <f t="shared" si="4"/>
        <v>482.9350934578197</v>
      </c>
      <c r="M49" s="1">
        <f>V!$AZ$6</f>
        <v>6499</v>
      </c>
    </row>
    <row r="50" spans="1:13" ht="11.25">
      <c r="A50" s="8">
        <v>46</v>
      </c>
      <c r="B50" s="21" t="str">
        <f>V!BA101</f>
        <v>Siemens S25</v>
      </c>
      <c r="C50" s="34">
        <f>V!$BA$102</f>
        <v>516.8616937084528</v>
      </c>
      <c r="D50" s="34">
        <f>V!$BA$103</f>
        <v>75.65222366313219</v>
      </c>
      <c r="E50" s="34">
        <f>V!$BA$104</f>
        <v>150.61543334807288</v>
      </c>
      <c r="F50" s="34">
        <f>V!$BA$105</f>
        <v>237.8440366972477</v>
      </c>
      <c r="G50" s="34">
        <f>V!$BA$106</f>
        <v>52.75</v>
      </c>
      <c r="H50" s="34">
        <f t="shared" si="3"/>
        <v>441.2094700453206</v>
      </c>
      <c r="I50" s="34">
        <f t="shared" si="5"/>
        <v>203.36543334807288</v>
      </c>
      <c r="J50" s="34">
        <f t="shared" si="6"/>
        <v>150.61543334807288</v>
      </c>
      <c r="K50" s="34">
        <f t="shared" si="7"/>
        <v>388.4594700453206</v>
      </c>
      <c r="L50" s="34">
        <f t="shared" si="4"/>
        <v>464.1116937084528</v>
      </c>
      <c r="M50" s="1">
        <f>V!$BA$6</f>
        <v>12995</v>
      </c>
    </row>
    <row r="51" spans="1:13" ht="11.25">
      <c r="A51" s="8">
        <v>47</v>
      </c>
      <c r="B51" s="21" t="str">
        <f>V!BB101</f>
        <v>Siemens S35i</v>
      </c>
      <c r="C51" s="34">
        <f>V!$BB$102</f>
        <v>603.264055193576</v>
      </c>
      <c r="D51" s="34">
        <f>V!$BB$103</f>
        <v>87.1977267526127</v>
      </c>
      <c r="E51" s="34">
        <f>V!$BB$104</f>
        <v>162.5456862391285</v>
      </c>
      <c r="F51" s="34">
        <f>V!$BB$105</f>
        <v>294.77064220183485</v>
      </c>
      <c r="G51" s="34">
        <f>V!$BB$106</f>
        <v>58.75</v>
      </c>
      <c r="H51" s="34">
        <f t="shared" si="3"/>
        <v>516.0663284409634</v>
      </c>
      <c r="I51" s="34">
        <f t="shared" si="5"/>
        <v>221.29568623912854</v>
      </c>
      <c r="J51" s="34">
        <f t="shared" si="6"/>
        <v>162.54568623912854</v>
      </c>
      <c r="K51" s="34">
        <f t="shared" si="7"/>
        <v>457.3163284409634</v>
      </c>
      <c r="L51" s="34">
        <f t="shared" si="4"/>
        <v>544.514055193576</v>
      </c>
      <c r="M51" s="1">
        <f>V!$BB$6</f>
        <v>10977</v>
      </c>
    </row>
    <row r="52" spans="1:13" ht="11.25">
      <c r="A52" s="8">
        <v>48</v>
      </c>
      <c r="B52" s="21" t="str">
        <f>V!BC101</f>
        <v>Siemens S40</v>
      </c>
      <c r="C52" s="34">
        <f>V!$BC$102</f>
        <v>516.8112353699325</v>
      </c>
      <c r="D52" s="34">
        <f>V!$BC$103</f>
        <v>55.828057060035086</v>
      </c>
      <c r="E52" s="34">
        <f>V!$BC$104</f>
        <v>159.43042601631956</v>
      </c>
      <c r="F52" s="34">
        <f>V!$BC$105</f>
        <v>243.30275229357798</v>
      </c>
      <c r="G52" s="34">
        <f>V!$BC$106</f>
        <v>58.25</v>
      </c>
      <c r="H52" s="34">
        <f t="shared" si="3"/>
        <v>460.9831783098975</v>
      </c>
      <c r="I52" s="34">
        <f t="shared" si="5"/>
        <v>217.6804260163195</v>
      </c>
      <c r="J52" s="34">
        <f t="shared" si="6"/>
        <v>159.4304260163195</v>
      </c>
      <c r="K52" s="34">
        <f t="shared" si="7"/>
        <v>402.7331783098975</v>
      </c>
      <c r="L52" s="34">
        <f t="shared" si="4"/>
        <v>458.56123536993255</v>
      </c>
      <c r="M52" s="1">
        <f>V!$BC$6</f>
        <v>16460</v>
      </c>
    </row>
    <row r="53" spans="1:13" ht="11.25">
      <c r="A53" s="8">
        <v>49</v>
      </c>
      <c r="B53" s="21" t="str">
        <f>V!BD101</f>
        <v>Siemens SL 45</v>
      </c>
      <c r="C53" s="34">
        <f>V!$BD$102</f>
        <v>609.2860186825205</v>
      </c>
      <c r="D53" s="34">
        <f>V!$BD$103</f>
        <v>35.70638492638645</v>
      </c>
      <c r="E53" s="34">
        <f>V!$BD$104</f>
        <v>175.65761540751018</v>
      </c>
      <c r="F53" s="34">
        <f>V!$BD$105</f>
        <v>331.42201834862385</v>
      </c>
      <c r="G53" s="34">
        <f>V!$BD$106</f>
        <v>66.5</v>
      </c>
      <c r="H53" s="34">
        <f t="shared" si="3"/>
        <v>573.5796337561341</v>
      </c>
      <c r="I53" s="34">
        <f t="shared" si="5"/>
        <v>242.1576154075102</v>
      </c>
      <c r="J53" s="34">
        <f t="shared" si="6"/>
        <v>175.6576154075102</v>
      </c>
      <c r="K53" s="34">
        <f t="shared" si="7"/>
        <v>507.07963375613406</v>
      </c>
      <c r="L53" s="34">
        <f t="shared" si="4"/>
        <v>542.7860186825205</v>
      </c>
      <c r="M53" s="1">
        <f>V!$BD$6</f>
        <v>19977</v>
      </c>
    </row>
    <row r="54" spans="1:13" ht="11.25">
      <c r="A54" s="8">
        <v>50</v>
      </c>
      <c r="B54" s="21" t="str">
        <f>V!BE101</f>
        <v>Sony CMD-J5</v>
      </c>
      <c r="C54" s="34">
        <f>V!$BE$102</f>
        <v>618.0510518825383</v>
      </c>
      <c r="D54" s="34">
        <f>V!$BE$103</f>
        <v>112.37127164543442</v>
      </c>
      <c r="E54" s="34">
        <f>V!$BE$104</f>
        <v>171.9251930811406</v>
      </c>
      <c r="F54" s="34">
        <f>V!$BE$105</f>
        <v>278.0045871559633</v>
      </c>
      <c r="G54" s="34">
        <f>V!$BE$106</f>
        <v>55.75</v>
      </c>
      <c r="H54" s="34">
        <f t="shared" si="3"/>
        <v>505.6797802371039</v>
      </c>
      <c r="I54" s="34">
        <f t="shared" si="5"/>
        <v>227.6751930811406</v>
      </c>
      <c r="J54" s="34">
        <f t="shared" si="6"/>
        <v>171.9251930811406</v>
      </c>
      <c r="K54" s="34">
        <f t="shared" si="7"/>
        <v>449.9297802371039</v>
      </c>
      <c r="L54" s="34">
        <f t="shared" si="4"/>
        <v>562.3010518825383</v>
      </c>
      <c r="M54" s="1">
        <f>V!$BE$6</f>
        <v>6577</v>
      </c>
    </row>
    <row r="55" spans="1:13" ht="11.25">
      <c r="A55" s="8">
        <v>51</v>
      </c>
      <c r="B55" s="21" t="str">
        <f>V!BF101</f>
        <v>Sony CMD-Z5</v>
      </c>
      <c r="C55" s="34">
        <f>V!$BF$102</f>
        <v>557.3486225280323</v>
      </c>
      <c r="D55" s="34">
        <f>V!$BF$103</f>
        <v>54.05446639713174</v>
      </c>
      <c r="E55" s="34">
        <f>V!$BF$104</f>
        <v>189.48452310337763</v>
      </c>
      <c r="F55" s="34">
        <f>V!$BF$105</f>
        <v>256.5596330275229</v>
      </c>
      <c r="G55" s="34">
        <f>V!$BF$106</f>
        <v>57.25</v>
      </c>
      <c r="H55" s="34">
        <f t="shared" si="3"/>
        <v>503.2941561309005</v>
      </c>
      <c r="I55" s="34">
        <f t="shared" si="5"/>
        <v>246.73452310337757</v>
      </c>
      <c r="J55" s="34">
        <f t="shared" si="6"/>
        <v>189.48452310337757</v>
      </c>
      <c r="K55" s="34">
        <f t="shared" si="7"/>
        <v>446.0441561309005</v>
      </c>
      <c r="L55" s="34">
        <f t="shared" si="4"/>
        <v>500.09862252803225</v>
      </c>
      <c r="M55" s="1">
        <f>V!$BF$6</f>
        <v>16770</v>
      </c>
    </row>
    <row r="56" spans="11:12" ht="11.25">
      <c r="K56" s="21"/>
      <c r="L56" s="21"/>
    </row>
    <row r="57" spans="11:12" ht="11.25">
      <c r="K57" s="21"/>
      <c r="L57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57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9.125" style="8" customWidth="1"/>
    <col min="2" max="2" width="26.00390625" style="21" customWidth="1"/>
    <col min="3" max="5" width="9.125" style="13" customWidth="1"/>
    <col min="6" max="6" width="8.25390625" style="8" bestFit="1" customWidth="1"/>
    <col min="7" max="8" width="9.125" style="13" customWidth="1"/>
    <col min="9" max="9" width="9.625" style="8" customWidth="1"/>
    <col min="10" max="10" width="9.125" style="8" customWidth="1"/>
    <col min="11" max="12" width="11.125" style="8" customWidth="1"/>
    <col min="13" max="16384" width="9.125" style="8" customWidth="1"/>
  </cols>
  <sheetData>
    <row r="1" spans="1:10" s="44" customFormat="1" ht="23.25">
      <c r="A1" s="44" t="s">
        <v>210</v>
      </c>
      <c r="C1" s="45"/>
      <c r="D1" s="45"/>
      <c r="E1" s="45"/>
      <c r="F1" s="45"/>
      <c r="G1" s="45"/>
      <c r="H1" s="45"/>
      <c r="I1" s="45"/>
      <c r="J1" s="45"/>
    </row>
    <row r="2" spans="2:9" ht="11.25">
      <c r="B2" s="20"/>
      <c r="F2" s="7"/>
      <c r="I2" s="7"/>
    </row>
    <row r="4" spans="1:13" s="7" customFormat="1" ht="45">
      <c r="A4" s="7" t="s">
        <v>144</v>
      </c>
      <c r="B4" s="19" t="s">
        <v>141</v>
      </c>
      <c r="C4" s="37" t="s">
        <v>131</v>
      </c>
      <c r="D4" s="37" t="s">
        <v>0</v>
      </c>
      <c r="E4" s="37" t="s">
        <v>209</v>
      </c>
      <c r="F4" s="7" t="s">
        <v>137</v>
      </c>
      <c r="G4" s="37" t="s">
        <v>140</v>
      </c>
      <c r="H4" s="37" t="s">
        <v>132</v>
      </c>
      <c r="I4" s="7" t="s">
        <v>138</v>
      </c>
      <c r="J4" s="7" t="s">
        <v>142</v>
      </c>
      <c r="K4" s="7" t="s">
        <v>143</v>
      </c>
      <c r="L4" s="7" t="s">
        <v>281</v>
      </c>
      <c r="M4" s="7" t="s">
        <v>280</v>
      </c>
    </row>
    <row r="5" spans="1:75" ht="11.25">
      <c r="A5" s="8">
        <v>1</v>
      </c>
      <c r="B5" s="21" t="s">
        <v>211</v>
      </c>
      <c r="C5" s="34">
        <v>476.3799656886455</v>
      </c>
      <c r="D5" s="34">
        <v>128.3908002135937</v>
      </c>
      <c r="E5" s="34">
        <v>162.46164253927196</v>
      </c>
      <c r="F5" s="34">
        <v>138.0275229357798</v>
      </c>
      <c r="G5" s="34">
        <v>47.5</v>
      </c>
      <c r="H5" s="34">
        <v>347.9891654750518</v>
      </c>
      <c r="I5" s="34">
        <v>209.96164253927196</v>
      </c>
      <c r="J5" s="34">
        <v>162.46164253927196</v>
      </c>
      <c r="K5" s="34">
        <v>300.4891654750518</v>
      </c>
      <c r="L5" s="34">
        <v>428.8799656886455</v>
      </c>
      <c r="M5" s="1">
        <v>3777</v>
      </c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21"/>
      <c r="BS5" s="21"/>
      <c r="BT5" s="21"/>
      <c r="BU5" s="21"/>
      <c r="BV5" s="21"/>
      <c r="BW5" s="21"/>
    </row>
    <row r="6" spans="1:13" ht="11.25">
      <c r="A6" s="8">
        <v>2</v>
      </c>
      <c r="B6" s="21" t="s">
        <v>212</v>
      </c>
      <c r="C6" s="34">
        <v>660.9686005407038</v>
      </c>
      <c r="D6" s="34">
        <v>106.65001144252041</v>
      </c>
      <c r="E6" s="34">
        <v>226.6924423091925</v>
      </c>
      <c r="F6" s="34">
        <v>271.3761467889908</v>
      </c>
      <c r="G6" s="34">
        <v>56.25</v>
      </c>
      <c r="H6" s="34">
        <v>554.3185890981835</v>
      </c>
      <c r="I6" s="34">
        <v>282.94244230919264</v>
      </c>
      <c r="J6" s="34">
        <v>226.69244230919264</v>
      </c>
      <c r="K6" s="34">
        <v>498.06858909818345</v>
      </c>
      <c r="L6" s="34">
        <v>604.7186005407038</v>
      </c>
      <c r="M6" s="1">
        <v>7577</v>
      </c>
    </row>
    <row r="7" spans="1:13" ht="11.25">
      <c r="A7" s="8">
        <v>3</v>
      </c>
      <c r="B7" s="21" t="s">
        <v>213</v>
      </c>
      <c r="C7" s="34">
        <v>638.6627481795792</v>
      </c>
      <c r="D7" s="34">
        <v>80.20634678465176</v>
      </c>
      <c r="E7" s="34">
        <v>230.8302546059366</v>
      </c>
      <c r="F7" s="34">
        <v>271.3761467889908</v>
      </c>
      <c r="G7" s="34">
        <v>56.25</v>
      </c>
      <c r="H7" s="34">
        <v>558.4564013949275</v>
      </c>
      <c r="I7" s="34">
        <v>287.0802546059367</v>
      </c>
      <c r="J7" s="34">
        <v>230.83025460593672</v>
      </c>
      <c r="K7" s="34">
        <v>502.2064013949275</v>
      </c>
      <c r="L7" s="34">
        <v>582.4127481795792</v>
      </c>
      <c r="M7" s="1">
        <v>12199</v>
      </c>
    </row>
    <row r="8" spans="1:13" ht="11.25">
      <c r="A8" s="8">
        <v>4</v>
      </c>
      <c r="B8" s="21" t="s">
        <v>214</v>
      </c>
      <c r="C8" s="34">
        <v>316.5255734614117</v>
      </c>
      <c r="D8" s="34">
        <v>131.14844763139826</v>
      </c>
      <c r="E8" s="34">
        <v>96.72116252726117</v>
      </c>
      <c r="F8" s="34">
        <v>59.65596330275229</v>
      </c>
      <c r="G8" s="34">
        <v>29</v>
      </c>
      <c r="H8" s="34">
        <v>185.37712583001343</v>
      </c>
      <c r="I8" s="34">
        <v>125.72116252726113</v>
      </c>
      <c r="J8" s="34">
        <v>96.72116252726113</v>
      </c>
      <c r="K8" s="34">
        <v>156.37712583001343</v>
      </c>
      <c r="L8" s="34">
        <v>287.5255734614117</v>
      </c>
      <c r="M8" s="1">
        <v>3295</v>
      </c>
    </row>
    <row r="9" spans="1:13" ht="11.25">
      <c r="A9" s="8">
        <v>5</v>
      </c>
      <c r="B9" s="21" t="s">
        <v>215</v>
      </c>
      <c r="C9" s="34">
        <v>540.4121100663632</v>
      </c>
      <c r="D9" s="34">
        <v>63.26569532382332</v>
      </c>
      <c r="E9" s="34">
        <v>194.0409101553839</v>
      </c>
      <c r="F9" s="34">
        <v>231.60550458715593</v>
      </c>
      <c r="G9" s="34">
        <v>51.5</v>
      </c>
      <c r="H9" s="34">
        <v>477.1464147425399</v>
      </c>
      <c r="I9" s="34">
        <v>245.54091015538395</v>
      </c>
      <c r="J9" s="34">
        <v>194.04091015538395</v>
      </c>
      <c r="K9" s="34">
        <v>425.6464147425399</v>
      </c>
      <c r="L9" s="34">
        <v>488.9121100663632</v>
      </c>
      <c r="M9" s="1">
        <v>15160</v>
      </c>
    </row>
    <row r="10" spans="1:13" ht="11.25">
      <c r="A10" s="8">
        <v>6</v>
      </c>
      <c r="B10" s="21" t="s">
        <v>216</v>
      </c>
      <c r="C10" s="34">
        <v>481.23031739899506</v>
      </c>
      <c r="D10" s="34">
        <v>104.0010679685712</v>
      </c>
      <c r="E10" s="34">
        <v>159.83016686161656</v>
      </c>
      <c r="F10" s="34">
        <v>173.89908256880733</v>
      </c>
      <c r="G10" s="34">
        <v>43.5</v>
      </c>
      <c r="H10" s="34">
        <v>377.22924943042386</v>
      </c>
      <c r="I10" s="34">
        <v>203.33016686161653</v>
      </c>
      <c r="J10" s="34">
        <v>159.83016686161653</v>
      </c>
      <c r="K10" s="34">
        <v>333.72924943042386</v>
      </c>
      <c r="L10" s="34">
        <v>437.73031739899506</v>
      </c>
      <c r="M10" s="1">
        <v>8040</v>
      </c>
    </row>
    <row r="11" spans="1:13" ht="11.25">
      <c r="A11" s="8">
        <v>7</v>
      </c>
      <c r="B11" s="21" t="s">
        <v>217</v>
      </c>
      <c r="C11" s="34">
        <v>459.02092941801413</v>
      </c>
      <c r="D11" s="34">
        <v>132.84194065146082</v>
      </c>
      <c r="E11" s="34">
        <v>81.38541078490194</v>
      </c>
      <c r="F11" s="34">
        <v>197.2935779816514</v>
      </c>
      <c r="G11" s="34">
        <v>47.5</v>
      </c>
      <c r="H11" s="34">
        <v>326.1789887665533</v>
      </c>
      <c r="I11" s="34">
        <v>128.8854107849019</v>
      </c>
      <c r="J11" s="34">
        <v>81.3854107849019</v>
      </c>
      <c r="K11" s="34">
        <v>278.6789887665533</v>
      </c>
      <c r="L11" s="34">
        <v>411.52092941801413</v>
      </c>
      <c r="M11" s="1">
        <v>2999</v>
      </c>
    </row>
    <row r="12" spans="1:13" ht="11.25">
      <c r="A12" s="8">
        <v>8</v>
      </c>
      <c r="B12" s="21" t="s">
        <v>218</v>
      </c>
      <c r="C12" s="34">
        <v>477.87368508227195</v>
      </c>
      <c r="D12" s="34">
        <v>127.14356548935844</v>
      </c>
      <c r="E12" s="34">
        <v>95.01911041860157</v>
      </c>
      <c r="F12" s="34">
        <v>208.21100917431195</v>
      </c>
      <c r="G12" s="34">
        <v>47.5</v>
      </c>
      <c r="H12" s="34">
        <v>350.7301195929135</v>
      </c>
      <c r="I12" s="34">
        <v>142.51911041860157</v>
      </c>
      <c r="J12" s="34">
        <v>95.01911041860157</v>
      </c>
      <c r="K12" s="34">
        <v>303.2301195929135</v>
      </c>
      <c r="L12" s="34">
        <v>430.37368508227195</v>
      </c>
      <c r="M12" s="1">
        <v>3995</v>
      </c>
    </row>
    <row r="13" spans="1:13" ht="11.25">
      <c r="A13" s="8">
        <v>9</v>
      </c>
      <c r="B13" s="21" t="s">
        <v>219</v>
      </c>
      <c r="C13" s="34">
        <v>472.38474115061365</v>
      </c>
      <c r="D13" s="34">
        <v>84.77763368678008</v>
      </c>
      <c r="E13" s="34">
        <v>123.35710746383357</v>
      </c>
      <c r="F13" s="34">
        <v>212.5</v>
      </c>
      <c r="G13" s="34">
        <v>51.75</v>
      </c>
      <c r="H13" s="34">
        <v>387.6071074638336</v>
      </c>
      <c r="I13" s="34">
        <v>175.1071074638336</v>
      </c>
      <c r="J13" s="34">
        <v>123.35710746383359</v>
      </c>
      <c r="K13" s="34">
        <v>335.8571074638336</v>
      </c>
      <c r="L13" s="34">
        <v>420.63474115061365</v>
      </c>
      <c r="M13" s="1">
        <v>11400</v>
      </c>
    </row>
    <row r="14" spans="1:13" ht="11.25">
      <c r="A14" s="8">
        <v>10</v>
      </c>
      <c r="B14" s="21" t="s">
        <v>220</v>
      </c>
      <c r="C14" s="34">
        <v>622.8895236151761</v>
      </c>
      <c r="D14" s="34">
        <v>94.23487680219695</v>
      </c>
      <c r="E14" s="34">
        <v>177.1340046111443</v>
      </c>
      <c r="F14" s="34">
        <v>294.77064220183485</v>
      </c>
      <c r="G14" s="34">
        <v>56.75</v>
      </c>
      <c r="H14" s="34">
        <v>528.6546468129792</v>
      </c>
      <c r="I14" s="34">
        <v>233.88400461114435</v>
      </c>
      <c r="J14" s="34">
        <v>177.13400461114435</v>
      </c>
      <c r="K14" s="34">
        <v>471.9046468129792</v>
      </c>
      <c r="L14" s="34">
        <v>566.1395236151761</v>
      </c>
      <c r="M14" s="1">
        <v>9747</v>
      </c>
    </row>
    <row r="15" spans="1:13" ht="11.25">
      <c r="A15" s="8">
        <v>11</v>
      </c>
      <c r="B15" s="21" t="s">
        <v>221</v>
      </c>
      <c r="C15" s="34">
        <v>729.8190319238838</v>
      </c>
      <c r="D15" s="34">
        <v>71.64734152109237</v>
      </c>
      <c r="E15" s="34">
        <v>209.4125160908648</v>
      </c>
      <c r="F15" s="34">
        <v>386.0091743119266</v>
      </c>
      <c r="G15" s="34">
        <v>62.75</v>
      </c>
      <c r="H15" s="34">
        <v>658.1716904027915</v>
      </c>
      <c r="I15" s="34">
        <v>272.16251609086487</v>
      </c>
      <c r="J15" s="34">
        <v>209.41251609086487</v>
      </c>
      <c r="K15" s="34">
        <v>595.4216904027915</v>
      </c>
      <c r="L15" s="34">
        <v>667.0690319238838</v>
      </c>
      <c r="M15" s="1">
        <v>13695</v>
      </c>
    </row>
    <row r="16" spans="1:13" ht="11.25">
      <c r="A16" s="8">
        <v>12</v>
      </c>
      <c r="B16" s="21" t="s">
        <v>222</v>
      </c>
      <c r="C16" s="34">
        <v>438.08032677233666</v>
      </c>
      <c r="D16" s="34">
        <v>130.00419559081544</v>
      </c>
      <c r="E16" s="34">
        <v>112.68163576867713</v>
      </c>
      <c r="F16" s="34">
        <v>150.89449541284404</v>
      </c>
      <c r="G16" s="34">
        <v>44.5</v>
      </c>
      <c r="H16" s="34">
        <v>308.0761311815212</v>
      </c>
      <c r="I16" s="34">
        <v>157.18163576867715</v>
      </c>
      <c r="J16" s="34">
        <v>112.68163576867715</v>
      </c>
      <c r="K16" s="34">
        <v>263.5761311815212</v>
      </c>
      <c r="L16" s="34">
        <v>393.58032677233666</v>
      </c>
      <c r="M16" s="1">
        <v>3495</v>
      </c>
    </row>
    <row r="17" spans="1:13" ht="11.25">
      <c r="A17" s="8">
        <v>13</v>
      </c>
      <c r="B17" s="21" t="s">
        <v>223</v>
      </c>
      <c r="C17" s="34">
        <v>599.4824880933214</v>
      </c>
      <c r="D17" s="34">
        <v>110.00839118163094</v>
      </c>
      <c r="E17" s="34">
        <v>213.31584003095656</v>
      </c>
      <c r="F17" s="34">
        <v>219.90825688073392</v>
      </c>
      <c r="G17" s="34">
        <v>56.25</v>
      </c>
      <c r="H17" s="34">
        <v>489.4740969116905</v>
      </c>
      <c r="I17" s="34">
        <v>269.56584003095656</v>
      </c>
      <c r="J17" s="34">
        <v>213.31584003095656</v>
      </c>
      <c r="K17" s="34">
        <v>433.2240969116905</v>
      </c>
      <c r="L17" s="34">
        <v>543.2324880933214</v>
      </c>
      <c r="M17" s="1">
        <v>6990</v>
      </c>
    </row>
    <row r="18" spans="1:13" ht="11.25">
      <c r="A18" s="8">
        <v>14</v>
      </c>
      <c r="B18" s="21" t="s">
        <v>224</v>
      </c>
      <c r="C18" s="34">
        <v>534.2715649922507</v>
      </c>
      <c r="D18" s="34">
        <v>101.8384316118697</v>
      </c>
      <c r="E18" s="34">
        <v>170.69230769230768</v>
      </c>
      <c r="F18" s="34">
        <v>208.99082568807336</v>
      </c>
      <c r="G18" s="34">
        <v>52.75</v>
      </c>
      <c r="H18" s="34">
        <v>432.433133380381</v>
      </c>
      <c r="I18" s="34">
        <v>223.44230769230762</v>
      </c>
      <c r="J18" s="34">
        <v>170.69230769230762</v>
      </c>
      <c r="K18" s="34">
        <v>379.683133380381</v>
      </c>
      <c r="L18" s="34">
        <v>481.52156499225066</v>
      </c>
      <c r="M18" s="1">
        <v>8418</v>
      </c>
    </row>
    <row r="19" spans="1:13" ht="11.25">
      <c r="A19" s="8">
        <v>15</v>
      </c>
      <c r="B19" s="21" t="s">
        <v>225</v>
      </c>
      <c r="C19" s="34">
        <v>579.6092789034757</v>
      </c>
      <c r="D19" s="34">
        <v>82.51773590662903</v>
      </c>
      <c r="E19" s="34">
        <v>207.9860384096907</v>
      </c>
      <c r="F19" s="34">
        <v>231.60550458715593</v>
      </c>
      <c r="G19" s="34">
        <v>57.5</v>
      </c>
      <c r="H19" s="34">
        <v>497.09154299684667</v>
      </c>
      <c r="I19" s="34">
        <v>265.48603840969076</v>
      </c>
      <c r="J19" s="34">
        <v>207.98603840969076</v>
      </c>
      <c r="K19" s="34">
        <v>439.59154299684667</v>
      </c>
      <c r="L19" s="34">
        <v>522.1092789034757</v>
      </c>
      <c r="M19" s="1">
        <v>11795</v>
      </c>
    </row>
    <row r="20" spans="1:13" ht="11.25">
      <c r="A20" s="8">
        <v>16</v>
      </c>
      <c r="B20" s="21" t="s">
        <v>226</v>
      </c>
      <c r="C20" s="34">
        <v>313.28283790856733</v>
      </c>
      <c r="D20" s="34">
        <v>130.93103974368753</v>
      </c>
      <c r="E20" s="34">
        <v>97.22335779790728</v>
      </c>
      <c r="F20" s="34">
        <v>49.12844036697248</v>
      </c>
      <c r="G20" s="34">
        <v>36</v>
      </c>
      <c r="H20" s="34">
        <v>182.3517981648798</v>
      </c>
      <c r="I20" s="34">
        <v>133.2233577979073</v>
      </c>
      <c r="J20" s="34">
        <v>97.22335779790731</v>
      </c>
      <c r="K20" s="34">
        <v>146.3517981648798</v>
      </c>
      <c r="L20" s="34">
        <v>277.28283790856733</v>
      </c>
      <c r="M20" s="1">
        <v>3333</v>
      </c>
    </row>
    <row r="21" spans="1:13" ht="11.25">
      <c r="A21" s="8">
        <v>17</v>
      </c>
      <c r="B21" s="21" t="s">
        <v>227</v>
      </c>
      <c r="C21" s="34">
        <v>313.1152321037452</v>
      </c>
      <c r="D21" s="34">
        <v>118.59600274620489</v>
      </c>
      <c r="E21" s="34">
        <v>97.22335779790728</v>
      </c>
      <c r="F21" s="34">
        <v>60.04587155963303</v>
      </c>
      <c r="G21" s="34">
        <v>37.25</v>
      </c>
      <c r="H21" s="34">
        <v>194.51922935754033</v>
      </c>
      <c r="I21" s="34">
        <v>134.47335779790728</v>
      </c>
      <c r="J21" s="34">
        <v>97.22335779790728</v>
      </c>
      <c r="K21" s="34">
        <v>157.26922935754033</v>
      </c>
      <c r="L21" s="34">
        <v>275.8652321037452</v>
      </c>
      <c r="M21" s="1">
        <v>5489</v>
      </c>
    </row>
    <row r="22" spans="1:13" ht="11.25">
      <c r="A22" s="8">
        <v>18</v>
      </c>
      <c r="B22" s="21" t="s">
        <v>228</v>
      </c>
      <c r="C22" s="34">
        <v>378.1241656678419</v>
      </c>
      <c r="D22" s="34">
        <v>135.25631245709056</v>
      </c>
      <c r="E22" s="34">
        <v>97.22335779790728</v>
      </c>
      <c r="F22" s="34">
        <v>108.39449541284402</v>
      </c>
      <c r="G22" s="34">
        <v>37.25</v>
      </c>
      <c r="H22" s="34">
        <v>242.86785321075135</v>
      </c>
      <c r="I22" s="34">
        <v>134.47335779790734</v>
      </c>
      <c r="J22" s="34">
        <v>97.22335779790734</v>
      </c>
      <c r="K22" s="34">
        <v>205.61785321075135</v>
      </c>
      <c r="L22" s="34">
        <v>340.8741656678419</v>
      </c>
      <c r="M22" s="1">
        <v>2577</v>
      </c>
    </row>
    <row r="23" spans="1:13" ht="11.25">
      <c r="A23" s="8">
        <v>19</v>
      </c>
      <c r="B23" s="21" t="s">
        <v>229</v>
      </c>
      <c r="C23" s="34">
        <v>492.5173416468234</v>
      </c>
      <c r="D23" s="34">
        <v>112.84041498207337</v>
      </c>
      <c r="E23" s="34">
        <v>162.61729363722708</v>
      </c>
      <c r="F23" s="34">
        <v>171.55963302752295</v>
      </c>
      <c r="G23" s="34">
        <v>45.5</v>
      </c>
      <c r="H23" s="34">
        <v>379.67692666475006</v>
      </c>
      <c r="I23" s="34">
        <v>208.1172936372271</v>
      </c>
      <c r="J23" s="34">
        <v>162.6172936372271</v>
      </c>
      <c r="K23" s="34">
        <v>334.17692666475006</v>
      </c>
      <c r="L23" s="34">
        <v>447.0173416468234</v>
      </c>
      <c r="M23" s="1">
        <v>6495</v>
      </c>
    </row>
    <row r="24" spans="1:13" ht="11.25">
      <c r="A24" s="8">
        <v>20</v>
      </c>
      <c r="B24" s="21" t="s">
        <v>230</v>
      </c>
      <c r="C24" s="34">
        <v>515.0598889268119</v>
      </c>
      <c r="D24" s="34">
        <v>87.95293309939734</v>
      </c>
      <c r="E24" s="34">
        <v>115.63677234117607</v>
      </c>
      <c r="F24" s="34">
        <v>254.2201834862385</v>
      </c>
      <c r="G24" s="34">
        <v>57.25</v>
      </c>
      <c r="H24" s="34">
        <v>427.1069558274146</v>
      </c>
      <c r="I24" s="34">
        <v>172.88677234117608</v>
      </c>
      <c r="J24" s="34">
        <v>115.63677234117608</v>
      </c>
      <c r="K24" s="34">
        <v>369.8569558274146</v>
      </c>
      <c r="L24" s="34">
        <v>457.80988892681194</v>
      </c>
      <c r="M24" s="1">
        <v>10845</v>
      </c>
    </row>
    <row r="25" spans="1:13" ht="11.25">
      <c r="A25" s="8">
        <v>21</v>
      </c>
      <c r="B25" s="21" t="s">
        <v>231</v>
      </c>
      <c r="C25" s="34">
        <v>407.8358605276122</v>
      </c>
      <c r="D25" s="34">
        <v>62.75078190556106</v>
      </c>
      <c r="E25" s="34">
        <v>109.55984926425299</v>
      </c>
      <c r="F25" s="34">
        <v>190.27522935779814</v>
      </c>
      <c r="G25" s="34">
        <v>45.25</v>
      </c>
      <c r="H25" s="34">
        <v>345.0850786220512</v>
      </c>
      <c r="I25" s="34">
        <v>154.80984926425305</v>
      </c>
      <c r="J25" s="34">
        <v>109.55984926425305</v>
      </c>
      <c r="K25" s="34">
        <v>299.8350786220512</v>
      </c>
      <c r="L25" s="34">
        <v>362.5858605276122</v>
      </c>
      <c r="M25" s="1">
        <v>15250</v>
      </c>
    </row>
    <row r="26" spans="1:13" ht="11.25">
      <c r="A26" s="8">
        <v>22</v>
      </c>
      <c r="B26" s="21" t="s">
        <v>232</v>
      </c>
      <c r="C26" s="34">
        <v>419.5590788515756</v>
      </c>
      <c r="D26" s="34">
        <v>75.65222366313219</v>
      </c>
      <c r="E26" s="34">
        <v>127.87703867468187</v>
      </c>
      <c r="F26" s="34">
        <v>170.7798165137615</v>
      </c>
      <c r="G26" s="34">
        <v>45.25</v>
      </c>
      <c r="H26" s="34">
        <v>343.9068551884434</v>
      </c>
      <c r="I26" s="34">
        <v>173.1270386746819</v>
      </c>
      <c r="J26" s="34">
        <v>127.8770386746819</v>
      </c>
      <c r="K26" s="34">
        <v>298.6568551884434</v>
      </c>
      <c r="L26" s="34">
        <v>374.3090788515756</v>
      </c>
      <c r="M26" s="1">
        <v>12995</v>
      </c>
    </row>
    <row r="27" spans="1:13" ht="11.25">
      <c r="A27" s="8">
        <v>23</v>
      </c>
      <c r="B27" s="21" t="s">
        <v>233</v>
      </c>
      <c r="C27" s="34">
        <v>431.93842324764495</v>
      </c>
      <c r="D27" s="34">
        <v>65.416889160119</v>
      </c>
      <c r="E27" s="34">
        <v>127.87703867468187</v>
      </c>
      <c r="F27" s="34">
        <v>193.39449541284407</v>
      </c>
      <c r="G27" s="34">
        <v>45.25</v>
      </c>
      <c r="H27" s="34">
        <v>366.52153408752594</v>
      </c>
      <c r="I27" s="34">
        <v>173.12703867468187</v>
      </c>
      <c r="J27" s="34">
        <v>127.87703867468187</v>
      </c>
      <c r="K27" s="34">
        <v>321.27153408752594</v>
      </c>
      <c r="L27" s="34">
        <v>386.68842324764495</v>
      </c>
      <c r="M27" s="1">
        <v>14784</v>
      </c>
    </row>
    <row r="28" spans="1:13" ht="11.25">
      <c r="A28" s="8">
        <v>24</v>
      </c>
      <c r="B28" s="21" t="s">
        <v>234</v>
      </c>
      <c r="C28" s="34">
        <v>481.7418426914768</v>
      </c>
      <c r="D28" s="34">
        <v>52.978869478983896</v>
      </c>
      <c r="E28" s="34">
        <v>169.80196403818093</v>
      </c>
      <c r="F28" s="34">
        <v>208.21100917431195</v>
      </c>
      <c r="G28" s="34">
        <v>50.75</v>
      </c>
      <c r="H28" s="34">
        <v>428.7629732124929</v>
      </c>
      <c r="I28" s="34">
        <v>220.55196403818096</v>
      </c>
      <c r="J28" s="34">
        <v>169.80196403818096</v>
      </c>
      <c r="K28" s="34">
        <v>378.0129732124929</v>
      </c>
      <c r="L28" s="34">
        <v>430.9918426914768</v>
      </c>
      <c r="M28" s="1">
        <v>16958</v>
      </c>
    </row>
    <row r="29" spans="1:13" ht="11.25">
      <c r="A29" s="8">
        <v>25</v>
      </c>
      <c r="B29" s="21" t="s">
        <v>235</v>
      </c>
      <c r="C29" s="34">
        <v>428.4646496468624</v>
      </c>
      <c r="D29" s="34">
        <v>115.70104508353039</v>
      </c>
      <c r="E29" s="34">
        <v>99.64433850828615</v>
      </c>
      <c r="F29" s="34">
        <v>173.11926605504584</v>
      </c>
      <c r="G29" s="34">
        <v>40</v>
      </c>
      <c r="H29" s="34">
        <v>312.763604563332</v>
      </c>
      <c r="I29" s="34">
        <v>139.64433850828618</v>
      </c>
      <c r="J29" s="34">
        <v>99.64433850828618</v>
      </c>
      <c r="K29" s="34">
        <v>272.763604563332</v>
      </c>
      <c r="L29" s="34">
        <v>388.4646496468624</v>
      </c>
      <c r="M29" s="1">
        <v>5995</v>
      </c>
    </row>
    <row r="30" spans="1:13" ht="11.25">
      <c r="A30" s="8">
        <v>26</v>
      </c>
      <c r="B30" s="21" t="s">
        <v>236</v>
      </c>
      <c r="C30" s="34">
        <v>407.69978378676024</v>
      </c>
      <c r="D30" s="34">
        <v>59.95880692653901</v>
      </c>
      <c r="E30" s="34">
        <v>169.88088511710197</v>
      </c>
      <c r="F30" s="34">
        <v>127.11009174311926</v>
      </c>
      <c r="G30" s="34">
        <v>50.75</v>
      </c>
      <c r="H30" s="34">
        <v>347.7409768602212</v>
      </c>
      <c r="I30" s="34">
        <v>220.63088511710197</v>
      </c>
      <c r="J30" s="34">
        <v>169.88088511710197</v>
      </c>
      <c r="K30" s="34">
        <v>296.9909768602212</v>
      </c>
      <c r="L30" s="34">
        <v>356.94978378676024</v>
      </c>
      <c r="M30" s="1">
        <v>15738</v>
      </c>
    </row>
    <row r="31" spans="1:13" ht="11.25">
      <c r="A31" s="8">
        <v>27</v>
      </c>
      <c r="B31" s="21" t="s">
        <v>237</v>
      </c>
      <c r="C31" s="34">
        <v>464.849462248753</v>
      </c>
      <c r="D31" s="34">
        <v>123.81379205126248</v>
      </c>
      <c r="E31" s="34">
        <v>164.47374359198594</v>
      </c>
      <c r="F31" s="34">
        <v>119.31192660550458</v>
      </c>
      <c r="G31" s="34">
        <v>57.25</v>
      </c>
      <c r="H31" s="34">
        <v>341.0356701974905</v>
      </c>
      <c r="I31" s="34">
        <v>221.7237435919859</v>
      </c>
      <c r="J31" s="34">
        <v>164.4737435919859</v>
      </c>
      <c r="K31" s="34">
        <v>283.7856701974905</v>
      </c>
      <c r="L31" s="34">
        <v>407.599462248753</v>
      </c>
      <c r="M31" s="1">
        <v>4577</v>
      </c>
    </row>
    <row r="32" spans="1:13" ht="11.25">
      <c r="A32" s="8">
        <v>28</v>
      </c>
      <c r="B32" s="21" t="s">
        <v>238</v>
      </c>
      <c r="C32" s="34">
        <v>503.1392801101163</v>
      </c>
      <c r="D32" s="34">
        <v>111.86207948737507</v>
      </c>
      <c r="E32" s="34">
        <v>149.99050337503488</v>
      </c>
      <c r="F32" s="34">
        <v>184.0366972477064</v>
      </c>
      <c r="G32" s="34">
        <v>57.25</v>
      </c>
      <c r="H32" s="34">
        <v>391.27720062274125</v>
      </c>
      <c r="I32" s="34">
        <v>207.24050337503485</v>
      </c>
      <c r="J32" s="34">
        <v>149.99050337503485</v>
      </c>
      <c r="K32" s="34">
        <v>334.02720062274125</v>
      </c>
      <c r="L32" s="34">
        <v>445.8892801101163</v>
      </c>
      <c r="M32" s="1">
        <v>6666</v>
      </c>
    </row>
    <row r="33" spans="1:13" ht="11.25">
      <c r="A33" s="8">
        <v>29</v>
      </c>
      <c r="B33" s="21" t="s">
        <v>239</v>
      </c>
      <c r="C33" s="34">
        <v>537.2231442731158</v>
      </c>
      <c r="D33" s="34">
        <v>106.57563505988252</v>
      </c>
      <c r="E33" s="34">
        <v>163.62686701139853</v>
      </c>
      <c r="F33" s="34">
        <v>209.77064220183485</v>
      </c>
      <c r="G33" s="34">
        <v>57.25</v>
      </c>
      <c r="H33" s="34">
        <v>430.6475092132333</v>
      </c>
      <c r="I33" s="34">
        <v>220.87686701139847</v>
      </c>
      <c r="J33" s="34">
        <v>163.62686701139847</v>
      </c>
      <c r="K33" s="34">
        <v>373.3975092132333</v>
      </c>
      <c r="L33" s="34">
        <v>479.97314427311585</v>
      </c>
      <c r="M33" s="1">
        <v>7590</v>
      </c>
    </row>
    <row r="34" spans="1:13" ht="11.25">
      <c r="A34" s="8">
        <v>30</v>
      </c>
      <c r="B34" s="21" t="s">
        <v>240</v>
      </c>
      <c r="C34" s="34">
        <v>325.64030907528144</v>
      </c>
      <c r="D34" s="34">
        <v>124.28293538790142</v>
      </c>
      <c r="E34" s="34">
        <v>84.51333699013234</v>
      </c>
      <c r="F34" s="34">
        <v>67.8440366972477</v>
      </c>
      <c r="G34" s="34">
        <v>49</v>
      </c>
      <c r="H34" s="34">
        <v>201.35737368738</v>
      </c>
      <c r="I34" s="34">
        <v>133.5133369901323</v>
      </c>
      <c r="J34" s="34">
        <v>84.5133369901323</v>
      </c>
      <c r="K34" s="34">
        <v>152.35737368738</v>
      </c>
      <c r="L34" s="34">
        <v>276.64030907528144</v>
      </c>
      <c r="M34" s="1">
        <v>4495</v>
      </c>
    </row>
    <row r="35" spans="1:13" ht="11.25">
      <c r="A35" s="8">
        <v>31</v>
      </c>
      <c r="B35" s="21" t="s">
        <v>241</v>
      </c>
      <c r="C35" s="34">
        <v>464.7575881501399</v>
      </c>
      <c r="D35" s="34">
        <v>92.83316805248302</v>
      </c>
      <c r="E35" s="34">
        <v>114.95194303343669</v>
      </c>
      <c r="F35" s="34">
        <v>201.9724770642202</v>
      </c>
      <c r="G35" s="34">
        <v>55</v>
      </c>
      <c r="H35" s="34">
        <v>371.9244200976569</v>
      </c>
      <c r="I35" s="34">
        <v>169.9519430334367</v>
      </c>
      <c r="J35" s="34">
        <v>114.95194303343669</v>
      </c>
      <c r="K35" s="34">
        <v>316.9244200976569</v>
      </c>
      <c r="L35" s="34">
        <v>409.7575881501399</v>
      </c>
      <c r="M35" s="1">
        <v>9992</v>
      </c>
    </row>
    <row r="36" spans="1:13" ht="11.25">
      <c r="A36" s="8">
        <v>32</v>
      </c>
      <c r="B36" s="21" t="s">
        <v>242</v>
      </c>
      <c r="C36" s="34">
        <v>610.896724036219</v>
      </c>
      <c r="D36" s="34">
        <v>83.6905942482264</v>
      </c>
      <c r="E36" s="34">
        <v>164.10750593478144</v>
      </c>
      <c r="F36" s="34">
        <v>303.34862385321105</v>
      </c>
      <c r="G36" s="34">
        <v>59.75</v>
      </c>
      <c r="H36" s="34">
        <v>527.2061297879926</v>
      </c>
      <c r="I36" s="34">
        <v>223.85750593478156</v>
      </c>
      <c r="J36" s="34">
        <v>164.10750593478156</v>
      </c>
      <c r="K36" s="34">
        <v>467.4561297879926</v>
      </c>
      <c r="L36" s="34">
        <v>551.146724036219</v>
      </c>
      <c r="M36" s="1">
        <v>11590</v>
      </c>
    </row>
    <row r="37" spans="1:13" ht="11.25">
      <c r="A37" s="8">
        <v>33</v>
      </c>
      <c r="B37" s="21" t="s">
        <v>243</v>
      </c>
      <c r="C37" s="34">
        <v>459.68596085036063</v>
      </c>
      <c r="D37" s="34">
        <v>65.96040887939583</v>
      </c>
      <c r="E37" s="34">
        <v>50.324175824175825</v>
      </c>
      <c r="F37" s="34">
        <v>291.65137614678895</v>
      </c>
      <c r="G37" s="34">
        <v>51.75</v>
      </c>
      <c r="H37" s="34">
        <v>393.72555197096483</v>
      </c>
      <c r="I37" s="34">
        <v>102.07417582417588</v>
      </c>
      <c r="J37" s="34">
        <v>50.32417582417588</v>
      </c>
      <c r="K37" s="34">
        <v>341.97555197096483</v>
      </c>
      <c r="L37" s="34">
        <v>407.93596085036063</v>
      </c>
      <c r="M37" s="1">
        <v>14689</v>
      </c>
    </row>
    <row r="38" spans="1:13" ht="11.25">
      <c r="A38" s="8">
        <v>34</v>
      </c>
      <c r="B38" s="21" t="s">
        <v>244</v>
      </c>
      <c r="C38" s="34">
        <v>523.3567275786755</v>
      </c>
      <c r="D38" s="34">
        <v>87.09474406896024</v>
      </c>
      <c r="E38" s="34">
        <v>111.83308442714649</v>
      </c>
      <c r="F38" s="34">
        <v>259.6788990825688</v>
      </c>
      <c r="G38" s="34">
        <v>64.75</v>
      </c>
      <c r="H38" s="34">
        <v>436.26198350971526</v>
      </c>
      <c r="I38" s="34">
        <v>176.58308442714645</v>
      </c>
      <c r="J38" s="34">
        <v>111.83308442714645</v>
      </c>
      <c r="K38" s="34">
        <v>371.51198350971526</v>
      </c>
      <c r="L38" s="34">
        <v>458.60672757867553</v>
      </c>
      <c r="M38" s="1">
        <v>10995</v>
      </c>
    </row>
    <row r="39" spans="1:13" ht="11.25">
      <c r="A39" s="8">
        <v>35</v>
      </c>
      <c r="B39" s="21" t="s">
        <v>245</v>
      </c>
      <c r="C39" s="34">
        <v>558.7908133480425</v>
      </c>
      <c r="D39" s="34">
        <v>83.08986192692043</v>
      </c>
      <c r="E39" s="34">
        <v>183.92572206332395</v>
      </c>
      <c r="F39" s="34">
        <v>232.77522935779814</v>
      </c>
      <c r="G39" s="34">
        <v>59</v>
      </c>
      <c r="H39" s="34">
        <v>475.7009514211221</v>
      </c>
      <c r="I39" s="34">
        <v>242.92572206332397</v>
      </c>
      <c r="J39" s="34">
        <v>183.92572206332397</v>
      </c>
      <c r="K39" s="34">
        <v>416.7009514211221</v>
      </c>
      <c r="L39" s="34">
        <v>499.79081334804255</v>
      </c>
      <c r="M39" s="1">
        <v>11695</v>
      </c>
    </row>
    <row r="40" spans="1:13" ht="11.25">
      <c r="A40" s="8">
        <v>36</v>
      </c>
      <c r="B40" s="21" t="s">
        <v>246</v>
      </c>
      <c r="C40" s="34">
        <v>497.5941821498542</v>
      </c>
      <c r="D40" s="34">
        <v>30.48859562132886</v>
      </c>
      <c r="E40" s="34">
        <v>175.58035717072715</v>
      </c>
      <c r="F40" s="34">
        <v>232.77522935779814</v>
      </c>
      <c r="G40" s="34">
        <v>58.75</v>
      </c>
      <c r="H40" s="34">
        <v>467.10558652852535</v>
      </c>
      <c r="I40" s="34">
        <v>234.3303571707272</v>
      </c>
      <c r="J40" s="34">
        <v>175.5803571707272</v>
      </c>
      <c r="K40" s="34">
        <v>408.35558652852535</v>
      </c>
      <c r="L40" s="34">
        <v>438.8441821498542</v>
      </c>
      <c r="M40" s="1">
        <v>20889</v>
      </c>
    </row>
    <row r="41" spans="1:13" ht="11.25">
      <c r="A41" s="8">
        <v>37</v>
      </c>
      <c r="B41" s="21" t="s">
        <v>247</v>
      </c>
      <c r="C41" s="34">
        <v>474.90375166613995</v>
      </c>
      <c r="D41" s="34">
        <v>0</v>
      </c>
      <c r="E41" s="34">
        <v>175.58035717072715</v>
      </c>
      <c r="F41" s="34">
        <v>240.5733944954128</v>
      </c>
      <c r="G41" s="34">
        <v>58.75</v>
      </c>
      <c r="H41" s="34">
        <v>474.90375166613995</v>
      </c>
      <c r="I41" s="34">
        <v>234.33035717072715</v>
      </c>
      <c r="J41" s="34">
        <v>175.58035717072715</v>
      </c>
      <c r="K41" s="34">
        <v>416.15375166613995</v>
      </c>
      <c r="L41" s="34">
        <v>416.15375166613995</v>
      </c>
      <c r="M41" s="1">
        <v>26218</v>
      </c>
    </row>
    <row r="42" spans="1:13" ht="11.25">
      <c r="A42" s="8">
        <v>38</v>
      </c>
      <c r="B42" s="21" t="s">
        <v>248</v>
      </c>
      <c r="C42" s="34">
        <v>447.97489020924854</v>
      </c>
      <c r="D42" s="34">
        <v>87.18628423220689</v>
      </c>
      <c r="E42" s="34">
        <v>179.18998212383067</v>
      </c>
      <c r="F42" s="34">
        <v>133.348623853211</v>
      </c>
      <c r="G42" s="34">
        <v>48.25</v>
      </c>
      <c r="H42" s="34">
        <v>360.78860597704164</v>
      </c>
      <c r="I42" s="34">
        <v>227.43998212383065</v>
      </c>
      <c r="J42" s="34">
        <v>179.18998212383065</v>
      </c>
      <c r="K42" s="34">
        <v>312.53860597704164</v>
      </c>
      <c r="L42" s="34">
        <v>399.72489020924854</v>
      </c>
      <c r="M42" s="1">
        <v>10979</v>
      </c>
    </row>
    <row r="43" spans="1:13" ht="11.25">
      <c r="A43" s="8">
        <v>39</v>
      </c>
      <c r="B43" s="21" t="s">
        <v>249</v>
      </c>
      <c r="C43" s="34">
        <v>554.3472213143473</v>
      </c>
      <c r="D43" s="34">
        <v>104.3615073613548</v>
      </c>
      <c r="E43" s="34">
        <v>188.9834203750108</v>
      </c>
      <c r="F43" s="34">
        <v>202.75229357798165</v>
      </c>
      <c r="G43" s="34">
        <v>58.25</v>
      </c>
      <c r="H43" s="34">
        <v>449.98571395299246</v>
      </c>
      <c r="I43" s="34">
        <v>247.2334203750108</v>
      </c>
      <c r="J43" s="34">
        <v>188.9834203750108</v>
      </c>
      <c r="K43" s="34">
        <v>391.73571395299246</v>
      </c>
      <c r="L43" s="34">
        <v>496.0972213143473</v>
      </c>
      <c r="M43" s="1">
        <v>7977</v>
      </c>
    </row>
    <row r="44" spans="1:13" ht="11.25">
      <c r="A44" s="8">
        <v>40</v>
      </c>
      <c r="B44" s="21" t="s">
        <v>250</v>
      </c>
      <c r="C44" s="34">
        <v>504.82079179898244</v>
      </c>
      <c r="D44" s="34">
        <v>121.42230528644441</v>
      </c>
      <c r="E44" s="34">
        <v>215.4076608244646</v>
      </c>
      <c r="F44" s="34">
        <v>123.99082568807339</v>
      </c>
      <c r="G44" s="34">
        <v>44</v>
      </c>
      <c r="H44" s="34">
        <v>383.39848651253806</v>
      </c>
      <c r="I44" s="34">
        <v>259.40766082446464</v>
      </c>
      <c r="J44" s="34">
        <v>215.40766082446464</v>
      </c>
      <c r="K44" s="34">
        <v>339.39848651253806</v>
      </c>
      <c r="L44" s="34">
        <v>460.82079179898244</v>
      </c>
      <c r="M44" s="1">
        <v>4995</v>
      </c>
    </row>
    <row r="45" spans="1:13" ht="11.25">
      <c r="A45" s="8">
        <v>41</v>
      </c>
      <c r="B45" s="21" t="s">
        <v>251</v>
      </c>
      <c r="C45" s="34">
        <v>388.9562529229635</v>
      </c>
      <c r="D45" s="34">
        <v>130.00419559081544</v>
      </c>
      <c r="E45" s="34">
        <v>130.59425916701045</v>
      </c>
      <c r="F45" s="34">
        <v>94.35779816513761</v>
      </c>
      <c r="G45" s="34">
        <v>34</v>
      </c>
      <c r="H45" s="34">
        <v>258.952057332148</v>
      </c>
      <c r="I45" s="34">
        <v>164.5942591670104</v>
      </c>
      <c r="J45" s="34">
        <v>130.5942591670104</v>
      </c>
      <c r="K45" s="34">
        <v>224.952057332148</v>
      </c>
      <c r="L45" s="34">
        <v>354.9562529229635</v>
      </c>
      <c r="M45" s="1">
        <v>3495</v>
      </c>
    </row>
    <row r="46" spans="1:13" ht="11.25">
      <c r="A46" s="8">
        <v>42</v>
      </c>
      <c r="B46" s="21" t="s">
        <v>252</v>
      </c>
      <c r="C46" s="34">
        <v>323.9455762648723</v>
      </c>
      <c r="D46" s="34">
        <v>131.82355633534212</v>
      </c>
      <c r="E46" s="34">
        <v>105.27339607631913</v>
      </c>
      <c r="F46" s="34">
        <v>48.348623853211016</v>
      </c>
      <c r="G46" s="34">
        <v>38.5</v>
      </c>
      <c r="H46" s="34">
        <v>192.12201992953015</v>
      </c>
      <c r="I46" s="34">
        <v>143.77339607631913</v>
      </c>
      <c r="J46" s="34">
        <v>105.27339607631913</v>
      </c>
      <c r="K46" s="34">
        <v>153.62201992953015</v>
      </c>
      <c r="L46" s="34">
        <v>285.4455762648723</v>
      </c>
      <c r="M46" s="1">
        <v>3177</v>
      </c>
    </row>
    <row r="47" spans="1:13" ht="11.25">
      <c r="A47" s="8">
        <v>43</v>
      </c>
      <c r="B47" s="21" t="s">
        <v>253</v>
      </c>
      <c r="C47" s="34">
        <v>308.8078990829391</v>
      </c>
      <c r="D47" s="34">
        <v>129.9813105500038</v>
      </c>
      <c r="E47" s="34">
        <v>95.06741422100873</v>
      </c>
      <c r="F47" s="34">
        <v>46.0091743119266</v>
      </c>
      <c r="G47" s="34">
        <v>37.75</v>
      </c>
      <c r="H47" s="34">
        <v>178.82658853293532</v>
      </c>
      <c r="I47" s="34">
        <v>132.81741422100873</v>
      </c>
      <c r="J47" s="34">
        <v>95.06741422100873</v>
      </c>
      <c r="K47" s="34">
        <v>141.07658853293532</v>
      </c>
      <c r="L47" s="34">
        <v>271.0578990829391</v>
      </c>
      <c r="M47" s="1">
        <v>3499</v>
      </c>
    </row>
    <row r="48" spans="1:13" ht="11.25">
      <c r="A48" s="8">
        <v>44</v>
      </c>
      <c r="B48" s="21" t="s">
        <v>254</v>
      </c>
      <c r="C48" s="34">
        <v>550.3429606325878</v>
      </c>
      <c r="D48" s="34">
        <v>121.52528797009685</v>
      </c>
      <c r="E48" s="34">
        <v>139.31308550652776</v>
      </c>
      <c r="F48" s="34">
        <v>235.5045871559633</v>
      </c>
      <c r="G48" s="34">
        <v>54</v>
      </c>
      <c r="H48" s="34">
        <v>428.81767266249096</v>
      </c>
      <c r="I48" s="34">
        <v>193.31308550652767</v>
      </c>
      <c r="J48" s="34">
        <v>139.31308550652767</v>
      </c>
      <c r="K48" s="34">
        <v>374.81767266249096</v>
      </c>
      <c r="L48" s="34">
        <v>496.34296063258785</v>
      </c>
      <c r="M48" s="1">
        <v>4977</v>
      </c>
    </row>
    <row r="49" spans="1:13" ht="11.25">
      <c r="A49" s="8">
        <v>45</v>
      </c>
      <c r="B49" s="21" t="s">
        <v>255</v>
      </c>
      <c r="C49" s="34">
        <v>539.9350934578197</v>
      </c>
      <c r="D49" s="34">
        <v>112.81752994126172</v>
      </c>
      <c r="E49" s="34">
        <v>134.6129763605947</v>
      </c>
      <c r="F49" s="34">
        <v>235.5045871559633</v>
      </c>
      <c r="G49" s="34">
        <v>57</v>
      </c>
      <c r="H49" s="34">
        <v>427.11756351655794</v>
      </c>
      <c r="I49" s="34">
        <v>191.61297636059464</v>
      </c>
      <c r="J49" s="34">
        <v>134.61297636059464</v>
      </c>
      <c r="K49" s="34">
        <v>370.11756351655794</v>
      </c>
      <c r="L49" s="34">
        <v>482.9350934578197</v>
      </c>
      <c r="M49" s="1">
        <v>6499</v>
      </c>
    </row>
    <row r="50" spans="1:13" ht="11.25">
      <c r="A50" s="8">
        <v>46</v>
      </c>
      <c r="B50" s="21" t="s">
        <v>256</v>
      </c>
      <c r="C50" s="34">
        <v>516.8616937084528</v>
      </c>
      <c r="D50" s="34">
        <v>75.65222366313219</v>
      </c>
      <c r="E50" s="34">
        <v>150.61543334807288</v>
      </c>
      <c r="F50" s="34">
        <v>237.8440366972477</v>
      </c>
      <c r="G50" s="34">
        <v>52.75</v>
      </c>
      <c r="H50" s="34">
        <v>441.2094700453206</v>
      </c>
      <c r="I50" s="34">
        <v>203.36543334807288</v>
      </c>
      <c r="J50" s="34">
        <v>150.61543334807288</v>
      </c>
      <c r="K50" s="34">
        <v>388.4594700453206</v>
      </c>
      <c r="L50" s="34">
        <v>464.1116937084528</v>
      </c>
      <c r="M50" s="1">
        <v>12995</v>
      </c>
    </row>
    <row r="51" spans="1:13" ht="11.25">
      <c r="A51" s="8">
        <v>47</v>
      </c>
      <c r="B51" s="21" t="s">
        <v>257</v>
      </c>
      <c r="C51" s="34">
        <v>603.264055193576</v>
      </c>
      <c r="D51" s="34">
        <v>87.1977267526127</v>
      </c>
      <c r="E51" s="34">
        <v>162.5456862391285</v>
      </c>
      <c r="F51" s="34">
        <v>294.77064220183485</v>
      </c>
      <c r="G51" s="34">
        <v>58.75</v>
      </c>
      <c r="H51" s="34">
        <v>516.0663284409634</v>
      </c>
      <c r="I51" s="34">
        <v>221.29568623912854</v>
      </c>
      <c r="J51" s="34">
        <v>162.54568623912854</v>
      </c>
      <c r="K51" s="34">
        <v>457.3163284409634</v>
      </c>
      <c r="L51" s="34">
        <v>544.514055193576</v>
      </c>
      <c r="M51" s="1">
        <v>10977</v>
      </c>
    </row>
    <row r="52" spans="1:13" ht="11.25">
      <c r="A52" s="8">
        <v>48</v>
      </c>
      <c r="B52" s="21" t="s">
        <v>258</v>
      </c>
      <c r="C52" s="34">
        <v>516.8112353699325</v>
      </c>
      <c r="D52" s="34">
        <v>55.828057060035086</v>
      </c>
      <c r="E52" s="34">
        <v>159.43042601631956</v>
      </c>
      <c r="F52" s="34">
        <v>243.30275229357798</v>
      </c>
      <c r="G52" s="34">
        <v>58.25</v>
      </c>
      <c r="H52" s="34">
        <v>460.9831783098975</v>
      </c>
      <c r="I52" s="34">
        <v>217.6804260163195</v>
      </c>
      <c r="J52" s="34">
        <v>159.4304260163195</v>
      </c>
      <c r="K52" s="34">
        <v>402.7331783098975</v>
      </c>
      <c r="L52" s="34">
        <v>458.56123536993255</v>
      </c>
      <c r="M52" s="1">
        <v>16460</v>
      </c>
    </row>
    <row r="53" spans="1:13" ht="11.25">
      <c r="A53" s="8">
        <v>49</v>
      </c>
      <c r="B53" s="21" t="s">
        <v>259</v>
      </c>
      <c r="C53" s="34">
        <v>609.2860186825205</v>
      </c>
      <c r="D53" s="34">
        <v>35.70638492638645</v>
      </c>
      <c r="E53" s="34">
        <v>175.65761540751018</v>
      </c>
      <c r="F53" s="34">
        <v>331.42201834862385</v>
      </c>
      <c r="G53" s="34">
        <v>66.5</v>
      </c>
      <c r="H53" s="34">
        <v>573.5796337561341</v>
      </c>
      <c r="I53" s="34">
        <v>242.1576154075102</v>
      </c>
      <c r="J53" s="34">
        <v>175.6576154075102</v>
      </c>
      <c r="K53" s="34">
        <v>507.07963375613406</v>
      </c>
      <c r="L53" s="34">
        <v>542.7860186825205</v>
      </c>
      <c r="M53" s="1">
        <v>19977</v>
      </c>
    </row>
    <row r="54" spans="1:13" ht="11.25">
      <c r="A54" s="8">
        <v>50</v>
      </c>
      <c r="B54" s="21" t="s">
        <v>260</v>
      </c>
      <c r="C54" s="34">
        <v>618.0510518825383</v>
      </c>
      <c r="D54" s="34">
        <v>112.37127164543442</v>
      </c>
      <c r="E54" s="34">
        <v>171.9251930811406</v>
      </c>
      <c r="F54" s="34">
        <v>278.0045871559633</v>
      </c>
      <c r="G54" s="34">
        <v>55.75</v>
      </c>
      <c r="H54" s="34">
        <v>505.6797802371039</v>
      </c>
      <c r="I54" s="34">
        <v>227.6751930811406</v>
      </c>
      <c r="J54" s="34">
        <v>171.9251930811406</v>
      </c>
      <c r="K54" s="34">
        <v>449.9297802371039</v>
      </c>
      <c r="L54" s="34">
        <v>562.3010518825383</v>
      </c>
      <c r="M54" s="1">
        <v>6577</v>
      </c>
    </row>
    <row r="55" spans="1:13" ht="11.25">
      <c r="A55" s="8">
        <v>51</v>
      </c>
      <c r="B55" s="21" t="s">
        <v>261</v>
      </c>
      <c r="C55" s="34">
        <v>557.3486225280323</v>
      </c>
      <c r="D55" s="34">
        <v>54.05446639713174</v>
      </c>
      <c r="E55" s="34">
        <v>189.48452310337763</v>
      </c>
      <c r="F55" s="34">
        <v>256.5596330275229</v>
      </c>
      <c r="G55" s="34">
        <v>57.25</v>
      </c>
      <c r="H55" s="34">
        <v>503.2941561309005</v>
      </c>
      <c r="I55" s="34">
        <v>246.73452310337757</v>
      </c>
      <c r="J55" s="34">
        <v>189.48452310337757</v>
      </c>
      <c r="K55" s="34">
        <v>446.0441561309005</v>
      </c>
      <c r="L55" s="34">
        <v>500.09862252803225</v>
      </c>
      <c r="M55" s="1">
        <v>16770</v>
      </c>
    </row>
    <row r="56" spans="11:12" ht="11.25">
      <c r="K56" s="21"/>
      <c r="L56" s="21"/>
    </row>
    <row r="57" spans="11:12" ht="11.25">
      <c r="K57" s="21"/>
      <c r="L57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P82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11" customWidth="1"/>
    <col min="2" max="2" width="23.875" style="5" customWidth="1"/>
    <col min="3" max="3" width="5.00390625" style="5" customWidth="1"/>
    <col min="4" max="4" width="23.375" style="21" customWidth="1"/>
    <col min="5" max="16384" width="9.125" style="8" customWidth="1"/>
  </cols>
  <sheetData>
    <row r="1" spans="1:4" s="31" customFormat="1" ht="23.25">
      <c r="A1" s="31" t="s">
        <v>207</v>
      </c>
      <c r="D1" s="39"/>
    </row>
    <row r="2" spans="1:3" ht="11.25">
      <c r="A2" s="6"/>
      <c r="B2" s="9"/>
      <c r="C2" s="6"/>
    </row>
    <row r="3" spans="1:4" s="12" customFormat="1" ht="11.25">
      <c r="A3" s="6"/>
      <c r="B3" s="6"/>
      <c r="C3" s="6"/>
      <c r="D3" s="40" t="s">
        <v>147</v>
      </c>
    </row>
    <row r="4" spans="1:4" s="12" customFormat="1" ht="11.25">
      <c r="A4" s="6"/>
      <c r="B4" s="6"/>
      <c r="C4" s="6"/>
      <c r="D4" s="40"/>
    </row>
    <row r="5" spans="1:4" s="12" customFormat="1" ht="11.25">
      <c r="A5" s="6"/>
      <c r="B5" s="6"/>
      <c r="C5" s="6"/>
      <c r="D5" s="40"/>
    </row>
    <row r="6" spans="1:198" ht="11.25">
      <c r="A6" s="10" t="s">
        <v>11</v>
      </c>
      <c r="B6" s="9" t="s">
        <v>1</v>
      </c>
      <c r="C6" s="6"/>
      <c r="D6" s="41" t="s">
        <v>148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</row>
    <row r="7" spans="1:198" ht="11.25">
      <c r="A7" s="10"/>
      <c r="B7" s="9" t="s">
        <v>2</v>
      </c>
      <c r="C7" s="6"/>
      <c r="D7" s="41" t="s">
        <v>149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</row>
    <row r="8" spans="1:198" ht="11.25">
      <c r="A8" s="10"/>
      <c r="B8" s="9" t="s">
        <v>3</v>
      </c>
      <c r="C8" s="6"/>
      <c r="D8" s="41" t="s">
        <v>150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</row>
    <row r="9" spans="1:198" ht="11.25">
      <c r="A9" s="10"/>
      <c r="B9" s="9" t="s">
        <v>4</v>
      </c>
      <c r="C9" s="6"/>
      <c r="D9" s="41" t="s">
        <v>151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</row>
    <row r="10" spans="1:198" ht="11.25">
      <c r="A10" s="10"/>
      <c r="B10" s="9" t="s">
        <v>5</v>
      </c>
      <c r="C10" s="6"/>
      <c r="D10" s="41" t="s">
        <v>152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</row>
    <row r="11" spans="1:198" ht="11.25">
      <c r="A11" s="10"/>
      <c r="B11" s="9" t="s">
        <v>6</v>
      </c>
      <c r="C11" s="6"/>
      <c r="D11" s="41" t="s">
        <v>153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</row>
    <row r="12" spans="1:4" s="18" customFormat="1" ht="1.5" customHeight="1">
      <c r="A12" s="15"/>
      <c r="B12" s="16"/>
      <c r="C12" s="15"/>
      <c r="D12" s="42"/>
    </row>
    <row r="13" spans="1:3" ht="11.25">
      <c r="A13" s="9"/>
      <c r="B13" s="9"/>
      <c r="C13" s="6"/>
    </row>
    <row r="14" spans="1:4" ht="11.25">
      <c r="A14" s="10" t="s">
        <v>12</v>
      </c>
      <c r="B14" s="9" t="s">
        <v>13</v>
      </c>
      <c r="C14" s="6"/>
      <c r="D14" s="21" t="s">
        <v>154</v>
      </c>
    </row>
    <row r="15" spans="1:4" ht="11.25">
      <c r="A15" s="10" t="s">
        <v>70</v>
      </c>
      <c r="B15" s="9" t="s">
        <v>14</v>
      </c>
      <c r="C15" s="6"/>
      <c r="D15" s="21" t="s">
        <v>155</v>
      </c>
    </row>
    <row r="16" spans="1:4" ht="11.25">
      <c r="A16" s="10"/>
      <c r="B16" s="9" t="s">
        <v>15</v>
      </c>
      <c r="C16" s="6"/>
      <c r="D16" s="21" t="s">
        <v>156</v>
      </c>
    </row>
    <row r="17" spans="1:4" ht="11.25">
      <c r="A17" s="10"/>
      <c r="B17" s="9" t="s">
        <v>16</v>
      </c>
      <c r="C17" s="6"/>
      <c r="D17" s="21" t="s">
        <v>157</v>
      </c>
    </row>
    <row r="18" spans="1:4" s="18" customFormat="1" ht="1.5" customHeight="1">
      <c r="A18" s="15"/>
      <c r="B18" s="16"/>
      <c r="C18" s="15"/>
      <c r="D18" s="42"/>
    </row>
    <row r="19" spans="1:3" ht="11.25">
      <c r="A19" s="9"/>
      <c r="B19" s="9"/>
      <c r="C19" s="6"/>
    </row>
    <row r="20" spans="1:4" ht="11.25">
      <c r="A20" s="10" t="s">
        <v>71</v>
      </c>
      <c r="B20" s="9" t="s">
        <v>17</v>
      </c>
      <c r="C20" s="6"/>
      <c r="D20" s="21" t="s">
        <v>158</v>
      </c>
    </row>
    <row r="21" spans="1:4" ht="11.25">
      <c r="A21" s="10" t="s">
        <v>72</v>
      </c>
      <c r="B21" s="9" t="s">
        <v>18</v>
      </c>
      <c r="C21" s="6"/>
      <c r="D21" s="21" t="s">
        <v>159</v>
      </c>
    </row>
    <row r="22" spans="1:4" ht="11.25">
      <c r="A22" s="10" t="s">
        <v>78</v>
      </c>
      <c r="B22" s="9" t="s">
        <v>23</v>
      </c>
      <c r="C22" s="6"/>
      <c r="D22" s="21" t="s">
        <v>160</v>
      </c>
    </row>
    <row r="23" spans="1:4" ht="11.25">
      <c r="A23" s="10"/>
      <c r="B23" s="9" t="s">
        <v>19</v>
      </c>
      <c r="C23" s="6"/>
      <c r="D23" s="21" t="s">
        <v>161</v>
      </c>
    </row>
    <row r="24" spans="1:4" ht="11.25">
      <c r="A24" s="10"/>
      <c r="B24" s="9" t="s">
        <v>20</v>
      </c>
      <c r="C24" s="6"/>
      <c r="D24" s="21" t="s">
        <v>162</v>
      </c>
    </row>
    <row r="25" spans="1:4" ht="11.25">
      <c r="A25" s="10"/>
      <c r="B25" s="9" t="s">
        <v>21</v>
      </c>
      <c r="C25" s="6"/>
      <c r="D25" s="21" t="s">
        <v>163</v>
      </c>
    </row>
    <row r="26" spans="1:4" ht="11.25">
      <c r="A26" s="10"/>
      <c r="B26" s="9" t="s">
        <v>79</v>
      </c>
      <c r="C26" s="6"/>
      <c r="D26" s="21" t="s">
        <v>164</v>
      </c>
    </row>
    <row r="27" spans="1:4" ht="11.25">
      <c r="A27" s="10"/>
      <c r="B27" s="9" t="s">
        <v>136</v>
      </c>
      <c r="C27" s="6"/>
      <c r="D27" s="21" t="s">
        <v>165</v>
      </c>
    </row>
    <row r="28" spans="1:4" s="18" customFormat="1" ht="1.5" customHeight="1">
      <c r="A28" s="15"/>
      <c r="B28" s="16"/>
      <c r="C28" s="15"/>
      <c r="D28" s="42"/>
    </row>
    <row r="29" spans="1:3" ht="11.25">
      <c r="A29" s="9"/>
      <c r="B29" s="9"/>
      <c r="C29" s="6"/>
    </row>
    <row r="30" spans="1:4" ht="11.25">
      <c r="A30" s="10" t="s">
        <v>61</v>
      </c>
      <c r="B30" s="9" t="s">
        <v>24</v>
      </c>
      <c r="C30" s="6"/>
      <c r="D30" s="21" t="s">
        <v>166</v>
      </c>
    </row>
    <row r="31" spans="1:4" ht="11.25">
      <c r="A31" s="10"/>
      <c r="B31" s="9" t="s">
        <v>25</v>
      </c>
      <c r="C31" s="6"/>
      <c r="D31" s="21" t="s">
        <v>168</v>
      </c>
    </row>
    <row r="32" spans="1:4" ht="11.25">
      <c r="A32" s="10"/>
      <c r="B32" s="9" t="s">
        <v>62</v>
      </c>
      <c r="C32" s="6"/>
      <c r="D32" s="21" t="s">
        <v>167</v>
      </c>
    </row>
    <row r="33" spans="1:4" ht="11.25">
      <c r="A33" s="10"/>
      <c r="B33" s="9" t="s">
        <v>26</v>
      </c>
      <c r="C33" s="6"/>
      <c r="D33" s="21" t="s">
        <v>169</v>
      </c>
    </row>
    <row r="34" spans="1:4" ht="11.25">
      <c r="A34" s="10"/>
      <c r="B34" s="9" t="s">
        <v>27</v>
      </c>
      <c r="C34" s="6"/>
      <c r="D34" s="21" t="s">
        <v>170</v>
      </c>
    </row>
    <row r="35" spans="1:4" ht="11.25">
      <c r="A35" s="10"/>
      <c r="B35" s="9" t="s">
        <v>28</v>
      </c>
      <c r="C35" s="6"/>
      <c r="D35" s="21" t="s">
        <v>171</v>
      </c>
    </row>
    <row r="36" spans="1:4" ht="11.25">
      <c r="A36" s="10"/>
      <c r="B36" s="9" t="s">
        <v>29</v>
      </c>
      <c r="C36" s="6"/>
      <c r="D36" s="21" t="s">
        <v>172</v>
      </c>
    </row>
    <row r="37" spans="1:4" ht="11.25">
      <c r="A37" s="10"/>
      <c r="B37" s="9" t="s">
        <v>30</v>
      </c>
      <c r="C37" s="6"/>
      <c r="D37" s="21" t="s">
        <v>173</v>
      </c>
    </row>
    <row r="38" spans="1:4" ht="11.25">
      <c r="A38" s="10"/>
      <c r="B38" s="9" t="s">
        <v>31</v>
      </c>
      <c r="C38" s="6"/>
      <c r="D38" s="21" t="s">
        <v>174</v>
      </c>
    </row>
    <row r="39" spans="1:4" ht="11.25">
      <c r="A39" s="10"/>
      <c r="B39" s="9" t="s">
        <v>32</v>
      </c>
      <c r="C39" s="6"/>
      <c r="D39" s="21" t="s">
        <v>175</v>
      </c>
    </row>
    <row r="40" spans="1:4" ht="11.25">
      <c r="A40" s="10"/>
      <c r="B40" s="9" t="s">
        <v>33</v>
      </c>
      <c r="C40" s="6"/>
      <c r="D40" s="21" t="s">
        <v>176</v>
      </c>
    </row>
    <row r="41" spans="1:4" ht="11.25">
      <c r="A41" s="10"/>
      <c r="B41" s="9" t="s">
        <v>34</v>
      </c>
      <c r="C41" s="6"/>
      <c r="D41" s="21" t="s">
        <v>177</v>
      </c>
    </row>
    <row r="42" spans="1:4" ht="11.25">
      <c r="A42" s="10"/>
      <c r="B42" s="9" t="s">
        <v>35</v>
      </c>
      <c r="C42" s="6"/>
      <c r="D42" s="21" t="s">
        <v>168</v>
      </c>
    </row>
    <row r="43" spans="1:4" ht="11.25">
      <c r="A43" s="10"/>
      <c r="B43" s="9" t="s">
        <v>36</v>
      </c>
      <c r="C43" s="6"/>
      <c r="D43" s="21" t="s">
        <v>178</v>
      </c>
    </row>
    <row r="44" spans="1:4" ht="11.25">
      <c r="A44" s="10"/>
      <c r="B44" s="9" t="s">
        <v>37</v>
      </c>
      <c r="C44" s="6"/>
      <c r="D44" s="21" t="s">
        <v>179</v>
      </c>
    </row>
    <row r="45" spans="1:4" ht="11.25">
      <c r="A45" s="10"/>
      <c r="B45" s="9" t="s">
        <v>38</v>
      </c>
      <c r="C45" s="6"/>
      <c r="D45" s="21" t="s">
        <v>180</v>
      </c>
    </row>
    <row r="46" spans="1:4" ht="11.25">
      <c r="A46" s="10"/>
      <c r="B46" s="9" t="s">
        <v>39</v>
      </c>
      <c r="C46" s="6"/>
      <c r="D46" s="21" t="s">
        <v>168</v>
      </c>
    </row>
    <row r="47" spans="1:4" ht="11.25">
      <c r="A47" s="10"/>
      <c r="B47" s="9" t="s">
        <v>40</v>
      </c>
      <c r="C47" s="6"/>
      <c r="D47" s="21" t="s">
        <v>181</v>
      </c>
    </row>
    <row r="48" spans="1:4" ht="11.25">
      <c r="A48" s="10"/>
      <c r="B48" s="9" t="s">
        <v>128</v>
      </c>
      <c r="C48" s="6"/>
      <c r="D48" s="21" t="s">
        <v>182</v>
      </c>
    </row>
    <row r="49" spans="1:4" ht="11.25">
      <c r="A49" s="10"/>
      <c r="B49" s="9" t="s">
        <v>41</v>
      </c>
      <c r="C49" s="6"/>
      <c r="D49" s="21" t="s">
        <v>183</v>
      </c>
    </row>
    <row r="50" spans="1:4" ht="11.25">
      <c r="A50" s="10"/>
      <c r="B50" s="9" t="s">
        <v>135</v>
      </c>
      <c r="C50" s="6"/>
      <c r="D50" s="21" t="s">
        <v>184</v>
      </c>
    </row>
    <row r="51" spans="1:4" ht="11.25">
      <c r="A51" s="10"/>
      <c r="B51" s="9" t="s">
        <v>43</v>
      </c>
      <c r="C51" s="6"/>
      <c r="D51" s="21" t="s">
        <v>185</v>
      </c>
    </row>
    <row r="52" spans="1:4" ht="11.25">
      <c r="A52" s="10"/>
      <c r="B52" s="9" t="s">
        <v>44</v>
      </c>
      <c r="C52" s="6"/>
      <c r="D52" s="21" t="s">
        <v>186</v>
      </c>
    </row>
    <row r="53" spans="1:4" ht="11.25">
      <c r="A53" s="10"/>
      <c r="B53" s="9" t="s">
        <v>45</v>
      </c>
      <c r="C53" s="6"/>
      <c r="D53" s="21" t="s">
        <v>187</v>
      </c>
    </row>
    <row r="54" spans="1:4" ht="22.5">
      <c r="A54" s="10"/>
      <c r="B54" s="9" t="s">
        <v>46</v>
      </c>
      <c r="C54" s="6"/>
      <c r="D54" s="21" t="s">
        <v>188</v>
      </c>
    </row>
    <row r="55" spans="1:4" ht="11.25">
      <c r="A55" s="10"/>
      <c r="B55" s="9" t="s">
        <v>47</v>
      </c>
      <c r="C55" s="6"/>
      <c r="D55" s="21" t="s">
        <v>189</v>
      </c>
    </row>
    <row r="56" spans="1:4" ht="11.25">
      <c r="A56" s="10"/>
      <c r="B56" s="9" t="s">
        <v>48</v>
      </c>
      <c r="C56" s="6"/>
      <c r="D56" s="21" t="s">
        <v>190</v>
      </c>
    </row>
    <row r="57" spans="1:4" ht="11.25">
      <c r="A57" s="10"/>
      <c r="B57" s="9" t="s">
        <v>49</v>
      </c>
      <c r="C57" s="6"/>
      <c r="D57" s="21" t="s">
        <v>191</v>
      </c>
    </row>
    <row r="58" spans="1:4" ht="11.25">
      <c r="A58" s="10"/>
      <c r="B58" s="9" t="s">
        <v>50</v>
      </c>
      <c r="C58" s="6"/>
      <c r="D58" s="21" t="s">
        <v>192</v>
      </c>
    </row>
    <row r="59" spans="1:4" ht="11.25">
      <c r="A59" s="10"/>
      <c r="B59" s="9" t="s">
        <v>51</v>
      </c>
      <c r="C59" s="6"/>
      <c r="D59" s="21" t="s">
        <v>193</v>
      </c>
    </row>
    <row r="60" spans="1:4" ht="11.25">
      <c r="A60" s="10"/>
      <c r="B60" s="9" t="s">
        <v>134</v>
      </c>
      <c r="C60" s="6"/>
      <c r="D60" s="21" t="s">
        <v>194</v>
      </c>
    </row>
    <row r="61" spans="1:4" ht="11.25">
      <c r="A61" s="10"/>
      <c r="B61" s="9" t="s">
        <v>74</v>
      </c>
      <c r="C61" s="6"/>
      <c r="D61" s="21" t="s">
        <v>195</v>
      </c>
    </row>
    <row r="62" spans="1:4" ht="11.25">
      <c r="A62" s="10"/>
      <c r="B62" s="9" t="s">
        <v>52</v>
      </c>
      <c r="C62" s="6"/>
      <c r="D62" s="21" t="s">
        <v>196</v>
      </c>
    </row>
    <row r="63" spans="1:4" ht="11.25">
      <c r="A63" s="10"/>
      <c r="B63" s="9" t="s">
        <v>53</v>
      </c>
      <c r="C63" s="6"/>
      <c r="D63" s="21" t="s">
        <v>197</v>
      </c>
    </row>
    <row r="64" spans="1:4" ht="11.25">
      <c r="A64" s="10"/>
      <c r="B64" s="9" t="s">
        <v>54</v>
      </c>
      <c r="C64" s="6"/>
      <c r="D64" s="21" t="s">
        <v>198</v>
      </c>
    </row>
    <row r="65" spans="1:4" ht="11.25">
      <c r="A65" s="10"/>
      <c r="B65" s="9" t="s">
        <v>55</v>
      </c>
      <c r="C65" s="6"/>
      <c r="D65" s="21" t="s">
        <v>199</v>
      </c>
    </row>
    <row r="66" spans="1:4" ht="11.25">
      <c r="A66" s="10"/>
      <c r="B66" s="9" t="s">
        <v>56</v>
      </c>
      <c r="C66" s="6"/>
      <c r="D66" s="21" t="s">
        <v>200</v>
      </c>
    </row>
    <row r="67" spans="1:4" ht="11.25">
      <c r="A67" s="10"/>
      <c r="B67" s="9" t="s">
        <v>57</v>
      </c>
      <c r="C67" s="6"/>
      <c r="D67" s="21" t="s">
        <v>201</v>
      </c>
    </row>
    <row r="68" spans="1:4" ht="11.25">
      <c r="A68" s="10"/>
      <c r="B68" s="9" t="s">
        <v>58</v>
      </c>
      <c r="C68" s="6"/>
      <c r="D68" s="21" t="s">
        <v>202</v>
      </c>
    </row>
    <row r="69" spans="1:4" ht="11.25">
      <c r="A69" s="10"/>
      <c r="B69" s="9" t="s">
        <v>59</v>
      </c>
      <c r="C69" s="6"/>
      <c r="D69" s="21" t="s">
        <v>203</v>
      </c>
    </row>
    <row r="70" spans="1:4" ht="11.25">
      <c r="A70" s="10"/>
      <c r="B70" s="9" t="s">
        <v>130</v>
      </c>
      <c r="C70" s="6"/>
      <c r="D70" s="21" t="s">
        <v>204</v>
      </c>
    </row>
    <row r="71" spans="1:3" ht="11.25">
      <c r="A71" s="6"/>
      <c r="B71" s="9"/>
      <c r="C71" s="6"/>
    </row>
    <row r="72" spans="1:3" ht="11.25">
      <c r="A72" s="4" t="s">
        <v>63</v>
      </c>
      <c r="C72" s="6"/>
    </row>
    <row r="73" spans="1:3" ht="11.25">
      <c r="A73" s="6"/>
      <c r="C73" s="6"/>
    </row>
    <row r="74" spans="1:4" ht="11.25">
      <c r="A74" s="6" t="s">
        <v>64</v>
      </c>
      <c r="B74" s="9" t="s">
        <v>66</v>
      </c>
      <c r="C74" s="6"/>
      <c r="D74" s="21" t="s">
        <v>205</v>
      </c>
    </row>
    <row r="75" spans="1:3" ht="11.25">
      <c r="A75" s="6"/>
      <c r="B75" s="9" t="s">
        <v>67</v>
      </c>
      <c r="C75" s="6"/>
    </row>
    <row r="76" spans="1:3" ht="11.25">
      <c r="A76" s="6"/>
      <c r="B76" s="9" t="s">
        <v>68</v>
      </c>
      <c r="C76" s="6"/>
    </row>
    <row r="77" spans="1:3" ht="11.25">
      <c r="A77" s="6"/>
      <c r="B77" s="9" t="s">
        <v>69</v>
      </c>
      <c r="C77" s="6"/>
    </row>
    <row r="78" spans="1:3" ht="11.25">
      <c r="A78" s="6"/>
      <c r="B78" s="9"/>
      <c r="C78" s="6"/>
    </row>
    <row r="79" spans="1:4" ht="11.25">
      <c r="A79" s="6" t="s">
        <v>65</v>
      </c>
      <c r="B79" s="9" t="s">
        <v>66</v>
      </c>
      <c r="C79" s="6"/>
      <c r="D79" s="21" t="s">
        <v>206</v>
      </c>
    </row>
    <row r="80" ht="11.25">
      <c r="B80" s="9" t="s">
        <v>67</v>
      </c>
    </row>
    <row r="81" ht="11.25">
      <c r="B81" s="9" t="s">
        <v>68</v>
      </c>
    </row>
    <row r="82" ht="11.25">
      <c r="B82" s="9" t="s">
        <v>69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Lutonský</dc:creator>
  <cp:keywords/>
  <dc:description/>
  <cp:lastModifiedBy>Marek Lutonský</cp:lastModifiedBy>
  <dcterms:created xsi:type="dcterms:W3CDTF">2001-07-09T11:50:51Z</dcterms:created>
  <dcterms:modified xsi:type="dcterms:W3CDTF">2001-07-12T13:08:35Z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